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dechaux/Desktop/"/>
    </mc:Choice>
  </mc:AlternateContent>
  <xr:revisionPtr revIDLastSave="0" documentId="13_ncr:1_{1AB4AC13-33B9-E248-8A3A-D728E8A783A0}" xr6:coauthVersionLast="47" xr6:coauthVersionMax="47" xr10:uidLastSave="{00000000-0000-0000-0000-000000000000}"/>
  <bookViews>
    <workbookView xWindow="1500" yWindow="500" windowWidth="25720" windowHeight="15780" xr2:uid="{96605D5E-300F-5246-A273-AA60CD0500F2}"/>
  </bookViews>
  <sheets>
    <sheet name="👩🏻‍🏫 Bienvenue !" sheetId="1" r:id="rId1"/>
    <sheet name="🥧 01" sheetId="4" r:id="rId2"/>
    <sheet name="🎿 02" sheetId="13" r:id="rId3"/>
    <sheet name="🌱 03" sheetId="14" r:id="rId4"/>
    <sheet name="🐟 04" sheetId="15" r:id="rId5"/>
    <sheet name="🎾 05" sheetId="16" r:id="rId6"/>
    <sheet name="☀️ 06" sheetId="17" r:id="rId7"/>
    <sheet name="🧳 07" sheetId="18" r:id="rId8"/>
    <sheet name="🏖 08" sheetId="19" r:id="rId9"/>
    <sheet name="📝  09" sheetId="20" r:id="rId10"/>
    <sheet name="🎃 10" sheetId="21" r:id="rId11"/>
    <sheet name="🍂 11" sheetId="22" r:id="rId12"/>
    <sheet name="🎄 12" sheetId="23" r:id="rId13"/>
    <sheet name="📊 Synthèse" sheetId="2" r:id="rId14"/>
    <sheet name="coulisses" sheetId="12" state="hidden" r:id="rId15"/>
  </sheets>
  <definedNames>
    <definedName name="journal_caisse" localSheetId="6">'☀️ 06'!#REF!</definedName>
    <definedName name="journal_caisse" localSheetId="3">'🌱 03'!#REF!</definedName>
    <definedName name="journal_caisse" localSheetId="11">'🍂 11'!#REF!</definedName>
    <definedName name="journal_caisse" localSheetId="10">'🎃 10'!#REF!</definedName>
    <definedName name="journal_caisse" localSheetId="12">'🎄 12'!#REF!</definedName>
    <definedName name="journal_caisse" localSheetId="5">'🎾 05'!#REF!</definedName>
    <definedName name="journal_caisse" localSheetId="2">'🎿 02'!#REF!</definedName>
    <definedName name="journal_caisse" localSheetId="8">'🏖 08'!#REF!</definedName>
    <definedName name="journal_caisse" localSheetId="4">'🐟 04'!#REF!</definedName>
    <definedName name="journal_caisse" localSheetId="9">'📝  09'!#REF!</definedName>
    <definedName name="journal_caisse" localSheetId="7">'🧳 07'!#REF!</definedName>
    <definedName name="journal_caisse">'🥧 01'!#REF!</definedName>
    <definedName name="verification" localSheetId="6">'☀️ 06'!#REF!</definedName>
    <definedName name="verification" localSheetId="3">'🌱 03'!#REF!</definedName>
    <definedName name="verification" localSheetId="11">'🍂 11'!#REF!</definedName>
    <definedName name="verification" localSheetId="10">'🎃 10'!#REF!</definedName>
    <definedName name="verification" localSheetId="12">'🎄 12'!#REF!</definedName>
    <definedName name="verification" localSheetId="5">'🎾 05'!#REF!</definedName>
    <definedName name="verification" localSheetId="2">'🎿 02'!#REF!</definedName>
    <definedName name="verification" localSheetId="8">'🏖 08'!#REF!</definedName>
    <definedName name="verification" localSheetId="4">'🐟 04'!#REF!</definedName>
    <definedName name="verification" localSheetId="9">'📝  09'!#REF!</definedName>
    <definedName name="verification" localSheetId="7">'🧳 07'!#REF!</definedName>
    <definedName name="verification">'🥧 01'!#REF!</definedName>
    <definedName name="Votre_tableau_de_bord" localSheetId="6">'📊 Synthèse'!#REF!</definedName>
    <definedName name="Votre_tableau_de_bord" localSheetId="3">'📊 Synthèse'!#REF!</definedName>
    <definedName name="Votre_tableau_de_bord" localSheetId="11">'📊 Synthèse'!#REF!</definedName>
    <definedName name="Votre_tableau_de_bord" localSheetId="10">'📊 Synthèse'!#REF!</definedName>
    <definedName name="Votre_tableau_de_bord" localSheetId="12">'📊 Synthèse'!#REF!</definedName>
    <definedName name="Votre_tableau_de_bord" localSheetId="5">'📊 Synthèse'!#REF!</definedName>
    <definedName name="Votre_tableau_de_bord" localSheetId="2">'📊 Synthèse'!#REF!</definedName>
    <definedName name="Votre_tableau_de_bord" localSheetId="8">'📊 Synthèse'!#REF!</definedName>
    <definedName name="Votre_tableau_de_bord" localSheetId="4">'📊 Synthèse'!#REF!</definedName>
    <definedName name="Votre_tableau_de_bord" localSheetId="9">'📊 Synthèse'!#REF!</definedName>
    <definedName name="Votre_tableau_de_bord" localSheetId="7">'📊 Synthèse'!#REF!</definedName>
    <definedName name="Votre_tableau_de_bord">'📊 Synthèse'!#REF!</definedName>
    <definedName name="_xlnm.Print_Area" localSheetId="6">'☀️ 06'!$A$1:$N$114</definedName>
    <definedName name="_xlnm.Print_Area" localSheetId="3">'🌱 03'!$A$1:$N$114</definedName>
    <definedName name="_xlnm.Print_Area" localSheetId="11">'🍂 11'!$A$1:$N$114</definedName>
    <definedName name="_xlnm.Print_Area" localSheetId="10">'🎃 10'!$A$1:$N$114</definedName>
    <definedName name="_xlnm.Print_Area" localSheetId="12">'🎄 12'!$A$1:$N$114</definedName>
    <definedName name="_xlnm.Print_Area" localSheetId="5">'🎾 05'!$A$1:$N$114</definedName>
    <definedName name="_xlnm.Print_Area" localSheetId="2">'🎿 02'!$A$1:$N$114</definedName>
    <definedName name="_xlnm.Print_Area" localSheetId="8">'🏖 08'!$A$1:$N$114</definedName>
    <definedName name="_xlnm.Print_Area" localSheetId="4">'🐟 04'!$A$1:$N$114</definedName>
    <definedName name="_xlnm.Print_Area" localSheetId="13">'📊 Synthèse'!$A$1:$T$66</definedName>
    <definedName name="_xlnm.Print_Area" localSheetId="9">'📝  09'!$A$1:$N$114</definedName>
    <definedName name="_xlnm.Print_Area" localSheetId="1">'🥧 01'!$A$1:$N$112</definedName>
    <definedName name="_xlnm.Print_Area" localSheetId="7">'🧳 07'!$A$1:$N$114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D18" i="1"/>
  <c r="M112" i="4"/>
  <c r="N112" i="4"/>
  <c r="K25" i="12"/>
  <c r="M114" i="13"/>
  <c r="N114" i="13"/>
  <c r="L25" i="12"/>
  <c r="M114" i="14"/>
  <c r="N114" i="14"/>
  <c r="M25" i="12"/>
  <c r="M114" i="15"/>
  <c r="N114" i="15"/>
  <c r="N25" i="12"/>
  <c r="M114" i="16"/>
  <c r="N114" i="16"/>
  <c r="O25" i="12"/>
  <c r="M114" i="17"/>
  <c r="N114" i="17"/>
  <c r="P25" i="12"/>
  <c r="M114" i="18"/>
  <c r="N114" i="18"/>
  <c r="Q25" i="12"/>
  <c r="M114" i="19"/>
  <c r="N114" i="19"/>
  <c r="R25" i="12"/>
  <c r="M114" i="20"/>
  <c r="N114" i="20"/>
  <c r="S25" i="12"/>
  <c r="M114" i="21"/>
  <c r="N114" i="21"/>
  <c r="T25" i="12"/>
  <c r="M114" i="22"/>
  <c r="N114" i="22"/>
  <c r="U25" i="12"/>
  <c r="M114" i="23"/>
  <c r="N114" i="23"/>
  <c r="V25" i="12"/>
  <c r="W25" i="12"/>
  <c r="J14" i="12"/>
  <c r="M103" i="13"/>
  <c r="N103" i="13"/>
  <c r="L14" i="12"/>
  <c r="J16" i="12"/>
  <c r="M105" i="13"/>
  <c r="N105" i="13"/>
  <c r="L16" i="12"/>
  <c r="J15" i="12"/>
  <c r="M102" i="4"/>
  <c r="N102" i="4"/>
  <c r="K15" i="12"/>
  <c r="M104" i="13"/>
  <c r="N104" i="13"/>
  <c r="L15" i="12"/>
  <c r="J17" i="12"/>
  <c r="M106" i="13"/>
  <c r="N106" i="13"/>
  <c r="L17" i="12"/>
  <c r="J18" i="12"/>
  <c r="M107" i="13"/>
  <c r="N107" i="13"/>
  <c r="L18" i="12"/>
  <c r="J19" i="12"/>
  <c r="M108" i="13"/>
  <c r="N108" i="13"/>
  <c r="L19" i="12"/>
  <c r="J20" i="12"/>
  <c r="M109" i="13"/>
  <c r="N109" i="13"/>
  <c r="L20" i="12"/>
  <c r="J21" i="12"/>
  <c r="M110" i="13"/>
  <c r="N110" i="13"/>
  <c r="L21" i="12"/>
  <c r="J22" i="12"/>
  <c r="M111" i="13"/>
  <c r="N111" i="13"/>
  <c r="L22" i="12"/>
  <c r="J23" i="12"/>
  <c r="M112" i="13"/>
  <c r="N112" i="13"/>
  <c r="L23" i="12"/>
  <c r="M113" i="13"/>
  <c r="N113" i="13"/>
  <c r="L24" i="12"/>
  <c r="J2" i="12"/>
  <c r="F103" i="13"/>
  <c r="G103" i="13"/>
  <c r="L2" i="12"/>
  <c r="J3" i="12"/>
  <c r="F104" i="13"/>
  <c r="G104" i="13"/>
  <c r="L3" i="12"/>
  <c r="J4" i="12"/>
  <c r="F105" i="13"/>
  <c r="G105" i="13"/>
  <c r="L4" i="12"/>
  <c r="J5" i="12"/>
  <c r="F106" i="13"/>
  <c r="G106" i="13"/>
  <c r="L5" i="12"/>
  <c r="J6" i="12"/>
  <c r="F107" i="13"/>
  <c r="G107" i="13"/>
  <c r="L6" i="12"/>
  <c r="J7" i="12"/>
  <c r="F108" i="13"/>
  <c r="G108" i="13"/>
  <c r="L7" i="12"/>
  <c r="J8" i="12"/>
  <c r="F109" i="13"/>
  <c r="G109" i="13"/>
  <c r="L8" i="12"/>
  <c r="J9" i="12"/>
  <c r="F110" i="13"/>
  <c r="G110" i="13"/>
  <c r="L9" i="12"/>
  <c r="J10" i="12"/>
  <c r="F111" i="13"/>
  <c r="G111" i="13"/>
  <c r="L10" i="12"/>
  <c r="J11" i="12"/>
  <c r="F112" i="13"/>
  <c r="G112" i="13"/>
  <c r="L11" i="12"/>
  <c r="F113" i="13"/>
  <c r="G113" i="13"/>
  <c r="L12" i="12"/>
  <c r="M113" i="14"/>
  <c r="N113" i="14"/>
  <c r="M24" i="12"/>
  <c r="M113" i="15"/>
  <c r="N113" i="15"/>
  <c r="N24" i="12"/>
  <c r="M113" i="16"/>
  <c r="N113" i="16"/>
  <c r="O24" i="12"/>
  <c r="M113" i="17"/>
  <c r="N113" i="17"/>
  <c r="P24" i="12"/>
  <c r="M113" i="18"/>
  <c r="N113" i="18"/>
  <c r="Q24" i="12"/>
  <c r="M113" i="19"/>
  <c r="N113" i="19"/>
  <c r="R24" i="12"/>
  <c r="M113" i="20"/>
  <c r="N113" i="20"/>
  <c r="S24" i="12"/>
  <c r="M113" i="21"/>
  <c r="N113" i="21"/>
  <c r="T24" i="12"/>
  <c r="M113" i="22"/>
  <c r="N113" i="22"/>
  <c r="U24" i="12"/>
  <c r="M113" i="23"/>
  <c r="N113" i="23"/>
  <c r="V24" i="12"/>
  <c r="M111" i="4"/>
  <c r="N111" i="4"/>
  <c r="K24" i="12"/>
  <c r="W24" i="12"/>
  <c r="M103" i="4"/>
  <c r="N103" i="4"/>
  <c r="K16" i="12"/>
  <c r="M104" i="4"/>
  <c r="N104" i="4"/>
  <c r="K17" i="12"/>
  <c r="M106" i="4"/>
  <c r="N106" i="4"/>
  <c r="K19" i="12"/>
  <c r="M107" i="4"/>
  <c r="N107" i="4"/>
  <c r="K20" i="12"/>
  <c r="M108" i="4"/>
  <c r="N108" i="4"/>
  <c r="K21" i="12"/>
  <c r="M109" i="4"/>
  <c r="N109" i="4"/>
  <c r="K22" i="12"/>
  <c r="M110" i="4"/>
  <c r="N110" i="4"/>
  <c r="K23" i="12"/>
  <c r="F101" i="4"/>
  <c r="G101" i="4"/>
  <c r="K2" i="12"/>
  <c r="F102" i="4"/>
  <c r="G102" i="4"/>
  <c r="K3" i="12"/>
  <c r="F103" i="4"/>
  <c r="G103" i="4"/>
  <c r="K4" i="12"/>
  <c r="F104" i="4"/>
  <c r="G104" i="4"/>
  <c r="K5" i="12"/>
  <c r="F105" i="4"/>
  <c r="G105" i="4"/>
  <c r="K6" i="12"/>
  <c r="F106" i="4"/>
  <c r="G106" i="4"/>
  <c r="K7" i="12"/>
  <c r="F107" i="4"/>
  <c r="G107" i="4"/>
  <c r="K8" i="12"/>
  <c r="F108" i="4"/>
  <c r="G108" i="4"/>
  <c r="K9" i="12"/>
  <c r="F109" i="4"/>
  <c r="G109" i="4"/>
  <c r="K10" i="12"/>
  <c r="F110" i="4"/>
  <c r="G110" i="4"/>
  <c r="K11" i="12"/>
  <c r="F111" i="4"/>
  <c r="G111" i="4"/>
  <c r="K12" i="12"/>
  <c r="F103" i="14"/>
  <c r="G103" i="14"/>
  <c r="M2" i="12"/>
  <c r="F104" i="14"/>
  <c r="G104" i="14"/>
  <c r="M3" i="12"/>
  <c r="F105" i="14"/>
  <c r="G105" i="14"/>
  <c r="M4" i="12"/>
  <c r="F106" i="14"/>
  <c r="G106" i="14"/>
  <c r="M5" i="12"/>
  <c r="F107" i="14"/>
  <c r="G107" i="14"/>
  <c r="M6" i="12"/>
  <c r="F108" i="14"/>
  <c r="G108" i="14"/>
  <c r="M7" i="12"/>
  <c r="F109" i="14"/>
  <c r="G109" i="14"/>
  <c r="M8" i="12"/>
  <c r="F110" i="14"/>
  <c r="G110" i="14"/>
  <c r="M9" i="12"/>
  <c r="F111" i="14"/>
  <c r="G111" i="14"/>
  <c r="M10" i="12"/>
  <c r="F112" i="14"/>
  <c r="G112" i="14"/>
  <c r="M11" i="12"/>
  <c r="F113" i="14"/>
  <c r="G113" i="14"/>
  <c r="M12" i="12"/>
  <c r="F103" i="15"/>
  <c r="G103" i="15"/>
  <c r="N2" i="12"/>
  <c r="F104" i="15"/>
  <c r="G104" i="15"/>
  <c r="N3" i="12"/>
  <c r="F105" i="15"/>
  <c r="G105" i="15"/>
  <c r="N4" i="12"/>
  <c r="F106" i="15"/>
  <c r="G106" i="15"/>
  <c r="N5" i="12"/>
  <c r="F107" i="15"/>
  <c r="G107" i="15"/>
  <c r="N6" i="12"/>
  <c r="F108" i="15"/>
  <c r="G108" i="15"/>
  <c r="N7" i="12"/>
  <c r="F109" i="15"/>
  <c r="G109" i="15"/>
  <c r="N8" i="12"/>
  <c r="F110" i="15"/>
  <c r="G110" i="15"/>
  <c r="N9" i="12"/>
  <c r="F111" i="15"/>
  <c r="G111" i="15"/>
  <c r="N10" i="12"/>
  <c r="F112" i="15"/>
  <c r="G112" i="15"/>
  <c r="N11" i="12"/>
  <c r="F113" i="15"/>
  <c r="G113" i="15"/>
  <c r="N12" i="12"/>
  <c r="F103" i="16"/>
  <c r="G103" i="16"/>
  <c r="O2" i="12"/>
  <c r="F104" i="16"/>
  <c r="G104" i="16"/>
  <c r="O3" i="12"/>
  <c r="F105" i="16"/>
  <c r="G105" i="16"/>
  <c r="O4" i="12"/>
  <c r="F106" i="16"/>
  <c r="G106" i="16"/>
  <c r="O5" i="12"/>
  <c r="F107" i="16"/>
  <c r="G107" i="16"/>
  <c r="O6" i="12"/>
  <c r="F108" i="16"/>
  <c r="G108" i="16"/>
  <c r="O7" i="12"/>
  <c r="F109" i="16"/>
  <c r="G109" i="16"/>
  <c r="O8" i="12"/>
  <c r="F110" i="16"/>
  <c r="G110" i="16"/>
  <c r="O9" i="12"/>
  <c r="F111" i="16"/>
  <c r="G111" i="16"/>
  <c r="O10" i="12"/>
  <c r="F112" i="16"/>
  <c r="G112" i="16"/>
  <c r="O11" i="12"/>
  <c r="F113" i="16"/>
  <c r="G113" i="16"/>
  <c r="O12" i="12"/>
  <c r="F103" i="17"/>
  <c r="G103" i="17"/>
  <c r="P2" i="12"/>
  <c r="F104" i="17"/>
  <c r="G104" i="17"/>
  <c r="P3" i="12"/>
  <c r="F105" i="17"/>
  <c r="G105" i="17"/>
  <c r="P4" i="12"/>
  <c r="F106" i="17"/>
  <c r="G106" i="17"/>
  <c r="P5" i="12"/>
  <c r="F107" i="17"/>
  <c r="G107" i="17"/>
  <c r="P6" i="12"/>
  <c r="F108" i="17"/>
  <c r="G108" i="17"/>
  <c r="P7" i="12"/>
  <c r="F109" i="17"/>
  <c r="G109" i="17"/>
  <c r="P8" i="12"/>
  <c r="F110" i="17"/>
  <c r="G110" i="17"/>
  <c r="P9" i="12"/>
  <c r="F111" i="17"/>
  <c r="G111" i="17"/>
  <c r="P10" i="12"/>
  <c r="F112" i="17"/>
  <c r="G112" i="17"/>
  <c r="P11" i="12"/>
  <c r="F113" i="17"/>
  <c r="G113" i="17"/>
  <c r="P12" i="12"/>
  <c r="F103" i="18"/>
  <c r="G103" i="18"/>
  <c r="Q2" i="12"/>
  <c r="F104" i="18"/>
  <c r="G104" i="18"/>
  <c r="Q3" i="12"/>
  <c r="F105" i="18"/>
  <c r="G105" i="18"/>
  <c r="Q4" i="12"/>
  <c r="F106" i="18"/>
  <c r="G106" i="18"/>
  <c r="Q5" i="12"/>
  <c r="F107" i="18"/>
  <c r="G107" i="18"/>
  <c r="Q6" i="12"/>
  <c r="F108" i="18"/>
  <c r="G108" i="18"/>
  <c r="Q7" i="12"/>
  <c r="F109" i="18"/>
  <c r="G109" i="18"/>
  <c r="Q8" i="12"/>
  <c r="F110" i="18"/>
  <c r="G110" i="18"/>
  <c r="Q9" i="12"/>
  <c r="F111" i="18"/>
  <c r="G111" i="18"/>
  <c r="Q10" i="12"/>
  <c r="F112" i="18"/>
  <c r="G112" i="18"/>
  <c r="Q11" i="12"/>
  <c r="F113" i="18"/>
  <c r="G113" i="18"/>
  <c r="Q12" i="12"/>
  <c r="F103" i="19"/>
  <c r="G103" i="19"/>
  <c r="R2" i="12"/>
  <c r="F104" i="19"/>
  <c r="G104" i="19"/>
  <c r="R3" i="12"/>
  <c r="F105" i="19"/>
  <c r="G105" i="19"/>
  <c r="R4" i="12"/>
  <c r="F106" i="19"/>
  <c r="G106" i="19"/>
  <c r="R5" i="12"/>
  <c r="F107" i="19"/>
  <c r="G107" i="19"/>
  <c r="R6" i="12"/>
  <c r="F108" i="19"/>
  <c r="G108" i="19"/>
  <c r="R7" i="12"/>
  <c r="F109" i="19"/>
  <c r="G109" i="19"/>
  <c r="R8" i="12"/>
  <c r="F110" i="19"/>
  <c r="G110" i="19"/>
  <c r="R9" i="12"/>
  <c r="F111" i="19"/>
  <c r="G111" i="19"/>
  <c r="R10" i="12"/>
  <c r="F112" i="19"/>
  <c r="G112" i="19"/>
  <c r="R11" i="12"/>
  <c r="F113" i="19"/>
  <c r="G113" i="19"/>
  <c r="R12" i="12"/>
  <c r="F103" i="20"/>
  <c r="G103" i="20"/>
  <c r="S2" i="12"/>
  <c r="F104" i="20"/>
  <c r="G104" i="20"/>
  <c r="S3" i="12"/>
  <c r="F105" i="20"/>
  <c r="G105" i="20"/>
  <c r="S4" i="12"/>
  <c r="F106" i="20"/>
  <c r="G106" i="20"/>
  <c r="S5" i="12"/>
  <c r="F107" i="20"/>
  <c r="G107" i="20"/>
  <c r="S6" i="12"/>
  <c r="F108" i="20"/>
  <c r="G108" i="20"/>
  <c r="S7" i="12"/>
  <c r="F109" i="20"/>
  <c r="G109" i="20"/>
  <c r="S8" i="12"/>
  <c r="F110" i="20"/>
  <c r="G110" i="20"/>
  <c r="S9" i="12"/>
  <c r="F111" i="20"/>
  <c r="G111" i="20"/>
  <c r="S10" i="12"/>
  <c r="F112" i="20"/>
  <c r="G112" i="20"/>
  <c r="S11" i="12"/>
  <c r="F113" i="20"/>
  <c r="G113" i="20"/>
  <c r="S12" i="12"/>
  <c r="F103" i="21"/>
  <c r="G103" i="21"/>
  <c r="T2" i="12"/>
  <c r="F104" i="21"/>
  <c r="G104" i="21"/>
  <c r="T3" i="12"/>
  <c r="F105" i="21"/>
  <c r="G105" i="21"/>
  <c r="T4" i="12"/>
  <c r="F106" i="21"/>
  <c r="G106" i="21"/>
  <c r="T5" i="12"/>
  <c r="F107" i="21"/>
  <c r="G107" i="21"/>
  <c r="T6" i="12"/>
  <c r="F108" i="21"/>
  <c r="G108" i="21"/>
  <c r="T7" i="12"/>
  <c r="F109" i="21"/>
  <c r="G109" i="21"/>
  <c r="T8" i="12"/>
  <c r="F110" i="21"/>
  <c r="G110" i="21"/>
  <c r="T9" i="12"/>
  <c r="F111" i="21"/>
  <c r="G111" i="21"/>
  <c r="T10" i="12"/>
  <c r="F112" i="21"/>
  <c r="G112" i="21"/>
  <c r="T11" i="12"/>
  <c r="F113" i="21"/>
  <c r="G113" i="21"/>
  <c r="T12" i="12"/>
  <c r="F103" i="22"/>
  <c r="G103" i="22"/>
  <c r="U2" i="12"/>
  <c r="F104" i="22"/>
  <c r="G104" i="22"/>
  <c r="U3" i="12"/>
  <c r="F105" i="22"/>
  <c r="G105" i="22"/>
  <c r="U4" i="12"/>
  <c r="F106" i="22"/>
  <c r="G106" i="22"/>
  <c r="U5" i="12"/>
  <c r="F107" i="22"/>
  <c r="G107" i="22"/>
  <c r="U6" i="12"/>
  <c r="F108" i="22"/>
  <c r="G108" i="22"/>
  <c r="U7" i="12"/>
  <c r="F109" i="22"/>
  <c r="G109" i="22"/>
  <c r="U8" i="12"/>
  <c r="F110" i="22"/>
  <c r="G110" i="22"/>
  <c r="U9" i="12"/>
  <c r="F111" i="22"/>
  <c r="G111" i="22"/>
  <c r="U10" i="12"/>
  <c r="F112" i="22"/>
  <c r="G112" i="22"/>
  <c r="U11" i="12"/>
  <c r="F113" i="22"/>
  <c r="G113" i="22"/>
  <c r="U12" i="12"/>
  <c r="F103" i="23"/>
  <c r="G103" i="23"/>
  <c r="V2" i="12"/>
  <c r="F104" i="23"/>
  <c r="G104" i="23"/>
  <c r="V3" i="12"/>
  <c r="F105" i="23"/>
  <c r="G105" i="23"/>
  <c r="V4" i="12"/>
  <c r="F106" i="23"/>
  <c r="G106" i="23"/>
  <c r="V5" i="12"/>
  <c r="F107" i="23"/>
  <c r="G107" i="23"/>
  <c r="V6" i="12"/>
  <c r="F108" i="23"/>
  <c r="G108" i="23"/>
  <c r="V7" i="12"/>
  <c r="F109" i="23"/>
  <c r="G109" i="23"/>
  <c r="V8" i="12"/>
  <c r="F110" i="23"/>
  <c r="G110" i="23"/>
  <c r="V9" i="12"/>
  <c r="F111" i="23"/>
  <c r="G111" i="23"/>
  <c r="V10" i="12"/>
  <c r="F112" i="23"/>
  <c r="G112" i="23"/>
  <c r="V11" i="12"/>
  <c r="F113" i="23"/>
  <c r="G113" i="23"/>
  <c r="V12" i="12"/>
  <c r="M104" i="14"/>
  <c r="N104" i="14"/>
  <c r="M15" i="12"/>
  <c r="M105" i="14"/>
  <c r="N105" i="14"/>
  <c r="M16" i="12"/>
  <c r="M106" i="14"/>
  <c r="N106" i="14"/>
  <c r="M17" i="12"/>
  <c r="M107" i="14"/>
  <c r="N107" i="14"/>
  <c r="M18" i="12"/>
  <c r="M108" i="14"/>
  <c r="N108" i="14"/>
  <c r="M19" i="12"/>
  <c r="M109" i="14"/>
  <c r="N109" i="14"/>
  <c r="M20" i="12"/>
  <c r="M110" i="14"/>
  <c r="N110" i="14"/>
  <c r="M21" i="12"/>
  <c r="M111" i="14"/>
  <c r="N111" i="14"/>
  <c r="M22" i="12"/>
  <c r="M112" i="14"/>
  <c r="N112" i="14"/>
  <c r="M23" i="12"/>
  <c r="M104" i="15"/>
  <c r="N104" i="15"/>
  <c r="N15" i="12"/>
  <c r="M105" i="15"/>
  <c r="N105" i="15"/>
  <c r="N16" i="12"/>
  <c r="M106" i="15"/>
  <c r="N106" i="15"/>
  <c r="N17" i="12"/>
  <c r="M107" i="15"/>
  <c r="N107" i="15"/>
  <c r="N18" i="12"/>
  <c r="M108" i="15"/>
  <c r="N108" i="15"/>
  <c r="N19" i="12"/>
  <c r="M109" i="15"/>
  <c r="N109" i="15"/>
  <c r="N20" i="12"/>
  <c r="M110" i="15"/>
  <c r="N110" i="15"/>
  <c r="N21" i="12"/>
  <c r="M111" i="15"/>
  <c r="N111" i="15"/>
  <c r="N22" i="12"/>
  <c r="M112" i="15"/>
  <c r="N112" i="15"/>
  <c r="N23" i="12"/>
  <c r="M104" i="16"/>
  <c r="N104" i="16"/>
  <c r="O15" i="12"/>
  <c r="M105" i="16"/>
  <c r="N105" i="16"/>
  <c r="O16" i="12"/>
  <c r="M106" i="16"/>
  <c r="N106" i="16"/>
  <c r="O17" i="12"/>
  <c r="M107" i="16"/>
  <c r="N107" i="16"/>
  <c r="O18" i="12"/>
  <c r="M108" i="16"/>
  <c r="N108" i="16"/>
  <c r="O19" i="12"/>
  <c r="M109" i="16"/>
  <c r="N109" i="16"/>
  <c r="O20" i="12"/>
  <c r="M110" i="16"/>
  <c r="N110" i="16"/>
  <c r="O21" i="12"/>
  <c r="M111" i="16"/>
  <c r="N111" i="16"/>
  <c r="O22" i="12"/>
  <c r="M112" i="16"/>
  <c r="N112" i="16"/>
  <c r="O23" i="12"/>
  <c r="M104" i="17"/>
  <c r="N104" i="17"/>
  <c r="P15" i="12"/>
  <c r="M105" i="17"/>
  <c r="N105" i="17"/>
  <c r="P16" i="12"/>
  <c r="M106" i="17"/>
  <c r="N106" i="17"/>
  <c r="P17" i="12"/>
  <c r="M107" i="17"/>
  <c r="N107" i="17"/>
  <c r="P18" i="12"/>
  <c r="M108" i="17"/>
  <c r="N108" i="17"/>
  <c r="P19" i="12"/>
  <c r="M109" i="17"/>
  <c r="N109" i="17"/>
  <c r="P20" i="12"/>
  <c r="M110" i="17"/>
  <c r="N110" i="17"/>
  <c r="P21" i="12"/>
  <c r="M111" i="17"/>
  <c r="N111" i="17"/>
  <c r="P22" i="12"/>
  <c r="M112" i="17"/>
  <c r="N112" i="17"/>
  <c r="P23" i="12"/>
  <c r="M104" i="18"/>
  <c r="N104" i="18"/>
  <c r="Q15" i="12"/>
  <c r="M105" i="18"/>
  <c r="N105" i="18"/>
  <c r="Q16" i="12"/>
  <c r="M106" i="18"/>
  <c r="N106" i="18"/>
  <c r="Q17" i="12"/>
  <c r="M107" i="18"/>
  <c r="N107" i="18"/>
  <c r="Q18" i="12"/>
  <c r="M108" i="18"/>
  <c r="N108" i="18"/>
  <c r="Q19" i="12"/>
  <c r="M109" i="18"/>
  <c r="N109" i="18"/>
  <c r="Q20" i="12"/>
  <c r="M110" i="18"/>
  <c r="N110" i="18"/>
  <c r="Q21" i="12"/>
  <c r="M111" i="18"/>
  <c r="N111" i="18"/>
  <c r="Q22" i="12"/>
  <c r="M112" i="18"/>
  <c r="N112" i="18"/>
  <c r="Q23" i="12"/>
  <c r="M104" i="19"/>
  <c r="N104" i="19"/>
  <c r="R15" i="12"/>
  <c r="M105" i="19"/>
  <c r="N105" i="19"/>
  <c r="R16" i="12"/>
  <c r="M106" i="19"/>
  <c r="N106" i="19"/>
  <c r="R17" i="12"/>
  <c r="M107" i="19"/>
  <c r="N107" i="19"/>
  <c r="R18" i="12"/>
  <c r="M108" i="19"/>
  <c r="N108" i="19"/>
  <c r="R19" i="12"/>
  <c r="M109" i="19"/>
  <c r="N109" i="19"/>
  <c r="R20" i="12"/>
  <c r="M110" i="19"/>
  <c r="N110" i="19"/>
  <c r="R21" i="12"/>
  <c r="M111" i="19"/>
  <c r="N111" i="19"/>
  <c r="R22" i="12"/>
  <c r="M112" i="19"/>
  <c r="N112" i="19"/>
  <c r="R23" i="12"/>
  <c r="M104" i="20"/>
  <c r="N104" i="20"/>
  <c r="S15" i="12"/>
  <c r="M105" i="20"/>
  <c r="N105" i="20"/>
  <c r="S16" i="12"/>
  <c r="M106" i="20"/>
  <c r="N106" i="20"/>
  <c r="S17" i="12"/>
  <c r="M107" i="20"/>
  <c r="N107" i="20"/>
  <c r="S18" i="12"/>
  <c r="M108" i="20"/>
  <c r="N108" i="20"/>
  <c r="S19" i="12"/>
  <c r="M109" i="20"/>
  <c r="N109" i="20"/>
  <c r="S20" i="12"/>
  <c r="M110" i="20"/>
  <c r="N110" i="20"/>
  <c r="S21" i="12"/>
  <c r="M111" i="20"/>
  <c r="N111" i="20"/>
  <c r="S22" i="12"/>
  <c r="M112" i="20"/>
  <c r="N112" i="20"/>
  <c r="S23" i="12"/>
  <c r="M104" i="21"/>
  <c r="N104" i="21"/>
  <c r="T15" i="12"/>
  <c r="M105" i="21"/>
  <c r="N105" i="21"/>
  <c r="T16" i="12"/>
  <c r="M106" i="21"/>
  <c r="N106" i="21"/>
  <c r="T17" i="12"/>
  <c r="M107" i="21"/>
  <c r="N107" i="21"/>
  <c r="T18" i="12"/>
  <c r="M108" i="21"/>
  <c r="N108" i="21"/>
  <c r="T19" i="12"/>
  <c r="M109" i="21"/>
  <c r="N109" i="21"/>
  <c r="T20" i="12"/>
  <c r="M110" i="21"/>
  <c r="N110" i="21"/>
  <c r="T21" i="12"/>
  <c r="M111" i="21"/>
  <c r="N111" i="21"/>
  <c r="T22" i="12"/>
  <c r="M112" i="21"/>
  <c r="N112" i="21"/>
  <c r="T23" i="12"/>
  <c r="M104" i="22"/>
  <c r="N104" i="22"/>
  <c r="U15" i="12"/>
  <c r="M105" i="22"/>
  <c r="N105" i="22"/>
  <c r="U16" i="12"/>
  <c r="M106" i="22"/>
  <c r="N106" i="22"/>
  <c r="U17" i="12"/>
  <c r="M107" i="22"/>
  <c r="N107" i="22"/>
  <c r="U18" i="12"/>
  <c r="M108" i="22"/>
  <c r="N108" i="22"/>
  <c r="U19" i="12"/>
  <c r="M109" i="22"/>
  <c r="N109" i="22"/>
  <c r="U20" i="12"/>
  <c r="M110" i="22"/>
  <c r="N110" i="22"/>
  <c r="U21" i="12"/>
  <c r="M111" i="22"/>
  <c r="N111" i="22"/>
  <c r="U22" i="12"/>
  <c r="M112" i="22"/>
  <c r="N112" i="22"/>
  <c r="U23" i="12"/>
  <c r="M104" i="23"/>
  <c r="N104" i="23"/>
  <c r="V15" i="12"/>
  <c r="M105" i="23"/>
  <c r="N105" i="23"/>
  <c r="V16" i="12"/>
  <c r="M106" i="23"/>
  <c r="N106" i="23"/>
  <c r="V17" i="12"/>
  <c r="M107" i="23"/>
  <c r="N107" i="23"/>
  <c r="V18" i="12"/>
  <c r="M108" i="23"/>
  <c r="N108" i="23"/>
  <c r="V19" i="12"/>
  <c r="M109" i="23"/>
  <c r="N109" i="23"/>
  <c r="V20" i="12"/>
  <c r="M110" i="23"/>
  <c r="N110" i="23"/>
  <c r="V21" i="12"/>
  <c r="M111" i="23"/>
  <c r="N111" i="23"/>
  <c r="V22" i="12"/>
  <c r="M112" i="23"/>
  <c r="N112" i="23"/>
  <c r="V23" i="12"/>
  <c r="W3" i="12"/>
  <c r="W5" i="12"/>
  <c r="W7" i="12"/>
  <c r="W9" i="12"/>
  <c r="W11" i="12"/>
  <c r="W12" i="12"/>
  <c r="W2" i="12"/>
  <c r="D1" i="23"/>
  <c r="D1" i="22"/>
  <c r="D1" i="21"/>
  <c r="D1" i="20"/>
  <c r="D1" i="19"/>
  <c r="D1" i="18"/>
  <c r="D1" i="17"/>
  <c r="D1" i="16"/>
  <c r="D1" i="15"/>
  <c r="D1" i="14"/>
  <c r="D1" i="13"/>
  <c r="N4" i="23"/>
  <c r="G4" i="23"/>
  <c r="N1" i="23"/>
  <c r="B1" i="23"/>
  <c r="N4" i="22"/>
  <c r="G4" i="22"/>
  <c r="N1" i="22"/>
  <c r="B1" i="22"/>
  <c r="N4" i="21"/>
  <c r="G4" i="21"/>
  <c r="N1" i="21"/>
  <c r="B1" i="21"/>
  <c r="N4" i="20"/>
  <c r="G4" i="20"/>
  <c r="N1" i="20"/>
  <c r="B1" i="20"/>
  <c r="N4" i="19"/>
  <c r="G4" i="19"/>
  <c r="N1" i="19"/>
  <c r="B1" i="19"/>
  <c r="N4" i="18"/>
  <c r="G4" i="18"/>
  <c r="N1" i="18"/>
  <c r="B1" i="18"/>
  <c r="N4" i="17"/>
  <c r="G4" i="17"/>
  <c r="N1" i="17"/>
  <c r="B1" i="17"/>
  <c r="N4" i="16"/>
  <c r="G4" i="16"/>
  <c r="N1" i="16"/>
  <c r="B1" i="16"/>
  <c r="N4" i="15"/>
  <c r="G4" i="15"/>
  <c r="N1" i="15"/>
  <c r="B1" i="15"/>
  <c r="N4" i="14"/>
  <c r="G4" i="14"/>
  <c r="N1" i="14"/>
  <c r="B1" i="14"/>
  <c r="N4" i="13"/>
  <c r="G4" i="13"/>
  <c r="N1" i="13"/>
  <c r="B1" i="13"/>
  <c r="D1" i="4"/>
  <c r="G2" i="4"/>
  <c r="N2" i="4"/>
  <c r="N1" i="4"/>
  <c r="D32" i="1"/>
  <c r="B9" i="1"/>
  <c r="B18" i="1"/>
  <c r="B32" i="1"/>
  <c r="K34" i="1"/>
  <c r="K21" i="1"/>
  <c r="C1" i="2"/>
  <c r="D51" i="1"/>
  <c r="D14" i="1"/>
  <c r="C3" i="2"/>
  <c r="B1" i="4"/>
  <c r="A1" i="2"/>
  <c r="B49" i="1"/>
  <c r="K47" i="1"/>
  <c r="B45" i="1"/>
  <c r="K16" i="1"/>
  <c r="B14" i="1"/>
  <c r="K12" i="1"/>
  <c r="B10" i="1"/>
  <c r="D9" i="1"/>
  <c r="I1" i="1"/>
  <c r="G1" i="1"/>
  <c r="M105" i="4"/>
  <c r="N105" i="4"/>
  <c r="K18" i="12"/>
  <c r="M101" i="4"/>
  <c r="N101" i="4"/>
  <c r="K14" i="12"/>
  <c r="K26" i="12"/>
  <c r="M103" i="19"/>
  <c r="N103" i="19"/>
  <c r="R14" i="12"/>
  <c r="M103" i="20"/>
  <c r="N103" i="20"/>
  <c r="S14" i="12"/>
  <c r="M103" i="16"/>
  <c r="N103" i="16"/>
  <c r="O14" i="12"/>
  <c r="M103" i="21"/>
  <c r="N103" i="21"/>
  <c r="T14" i="12"/>
  <c r="M103" i="17"/>
  <c r="N103" i="17"/>
  <c r="P14" i="12"/>
  <c r="M103" i="22"/>
  <c r="N103" i="22"/>
  <c r="U14" i="12"/>
  <c r="M103" i="23"/>
  <c r="N103" i="23"/>
  <c r="V14" i="12"/>
  <c r="M103" i="18"/>
  <c r="N103" i="18"/>
  <c r="Q14" i="12"/>
  <c r="M103" i="15"/>
  <c r="N103" i="15"/>
  <c r="N14" i="12"/>
  <c r="M103" i="14"/>
  <c r="N103" i="14"/>
  <c r="M14" i="12"/>
  <c r="W20" i="12"/>
  <c r="W22" i="12"/>
  <c r="W14" i="12"/>
  <c r="S26" i="12"/>
  <c r="U26" i="12"/>
  <c r="W16" i="12"/>
  <c r="W19" i="12"/>
  <c r="V13" i="12"/>
  <c r="U13" i="12"/>
  <c r="Q13" i="12"/>
  <c r="W6" i="12"/>
  <c r="V26" i="12"/>
  <c r="P26" i="12"/>
  <c r="O26" i="12"/>
  <c r="S13" i="12"/>
  <c r="R13" i="12"/>
  <c r="R26" i="12"/>
  <c r="R27" i="12"/>
  <c r="W4" i="12"/>
  <c r="O13" i="12"/>
  <c r="O27" i="12"/>
  <c r="W8" i="12"/>
  <c r="T26" i="12"/>
  <c r="W23" i="12"/>
  <c r="W15" i="12"/>
  <c r="T13" i="12"/>
  <c r="W10" i="12"/>
  <c r="M13" i="12"/>
  <c r="W21" i="12"/>
  <c r="Q26" i="12"/>
  <c r="N26" i="12"/>
  <c r="M26" i="12"/>
  <c r="W17" i="12"/>
  <c r="L13" i="12"/>
  <c r="L26" i="12"/>
  <c r="L27" i="12"/>
  <c r="N13" i="12"/>
  <c r="N27" i="12"/>
  <c r="K13" i="12"/>
  <c r="P13" i="12"/>
  <c r="P27" i="12"/>
  <c r="W18" i="12"/>
  <c r="S27" i="12"/>
  <c r="V27" i="12"/>
  <c r="K27" i="12"/>
  <c r="W13" i="12"/>
  <c r="C5" i="2"/>
  <c r="Q27" i="12"/>
  <c r="T27" i="12"/>
  <c r="W26" i="12"/>
  <c r="C7" i="2"/>
  <c r="M27" i="12"/>
  <c r="U27" i="12"/>
  <c r="C9" i="2"/>
  <c r="C11" i="2"/>
  <c r="W27" i="12"/>
</calcChain>
</file>

<file path=xl/sharedStrings.xml><?xml version="1.0" encoding="utf-8"?>
<sst xmlns="http://schemas.openxmlformats.org/spreadsheetml/2006/main" count="309" uniqueCount="81">
  <si>
    <t>Dépenses</t>
  </si>
  <si>
    <t>Date</t>
  </si>
  <si>
    <t>Bienvenue</t>
  </si>
  <si>
    <t>👩🏻‍🏫</t>
  </si>
  <si>
    <t>Bonjour ! Je m'appelle</t>
  </si>
  <si>
    <t xml:space="preserve">Ce contenu est soumis au droit d’auteur et est la propriété de Comptes &amp; Formules. Toute représentation ou reproduction non autorisée est passible d’une action en contrefaçon. </t>
  </si>
  <si>
    <t>Montant</t>
  </si>
  <si>
    <t>Chiffre d'affaires</t>
  </si>
  <si>
    <t>N°</t>
  </si>
  <si>
    <t>Ma micro-entreprise s'appelle</t>
  </si>
  <si>
    <t>Résultat</t>
  </si>
  <si>
    <t>Votre synthèse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</si>
  <si>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</si>
  <si>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</si>
  <si>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</si>
  <si>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</si>
  <si>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</si>
  <si>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</si>
  <si>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</si>
  <si>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</si>
  <si>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</si>
  <si>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</si>
  <si>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</si>
  <si>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</si>
  <si>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Vos recettes 💰</t>
  </si>
  <si>
    <t>Vos dépenses 🧾</t>
  </si>
  <si>
    <t>Chèque</t>
  </si>
  <si>
    <t>CB</t>
  </si>
  <si>
    <t>Espèces</t>
  </si>
  <si>
    <t>Virement</t>
  </si>
  <si>
    <t>Mode de paiement</t>
  </si>
  <si>
    <t>👨🏿‍🦱</t>
  </si>
  <si>
    <t>👩🏿‍🦱</t>
  </si>
  <si>
    <t>👩🏾</t>
  </si>
  <si>
    <t>👨🏾‍🦲</t>
  </si>
  <si>
    <t>👩🏽‍🦱</t>
  </si>
  <si>
    <t>🧔🏽</t>
  </si>
  <si>
    <t>👱🏼</t>
  </si>
  <si>
    <t>🧑🏼‍🦱</t>
  </si>
  <si>
    <t>🧔🏼</t>
  </si>
  <si>
    <t>👵🏻</t>
  </si>
  <si>
    <t>🧕🏾</t>
  </si>
  <si>
    <t>👩🏻</t>
  </si>
  <si>
    <t>👩🏻‍🦱 </t>
  </si>
  <si>
    <t>👨🏻‍🦳</t>
  </si>
  <si>
    <t>👨🏼‍🦰</t>
  </si>
  <si>
    <t>👨🏻‍🦱</t>
  </si>
  <si>
    <t>👨🏼‍🦲</t>
  </si>
  <si>
    <t>👩🏼</t>
  </si>
  <si>
    <t>🧑🏾‍🦱</t>
  </si>
  <si>
    <t>TOTAL</t>
  </si>
  <si>
    <t>Catégorie</t>
  </si>
  <si>
    <t>Catégorie 1 :</t>
  </si>
  <si>
    <t>Catégorie 2 :</t>
  </si>
  <si>
    <t>Catégorie 3 :</t>
  </si>
  <si>
    <t>Catégorie 4 :</t>
  </si>
  <si>
    <t>Catégorie 5 :</t>
  </si>
  <si>
    <t>Autres dépenses</t>
  </si>
  <si>
    <t>Catégorie 6 :</t>
  </si>
  <si>
    <t>Catégorie 7 :</t>
  </si>
  <si>
    <t>Catégorie 8 :</t>
  </si>
  <si>
    <t>Catégorie 9 :</t>
  </si>
  <si>
    <t>Catégorie 10 :</t>
  </si>
  <si>
    <t>Libellé</t>
  </si>
  <si>
    <t>Si vos produits et services appartiennent à plusieurs catégories de taux de cotisations, je vous conseille de les séparer dans ces catégories pour faciliter votre déclaration.</t>
  </si>
  <si>
    <t>Autres recettes</t>
  </si>
  <si>
    <t>VOTRE PROFIT DU MOIS</t>
  </si>
  <si>
    <t>Récapitulatif par type de recette</t>
  </si>
  <si>
    <t>Récapitulatif par type de dépense</t>
  </si>
  <si>
    <t>TOTAL RECETTES</t>
  </si>
  <si>
    <t>TOTAL DEPENSES</t>
  </si>
  <si>
    <t>PROFIT</t>
  </si>
  <si>
    <t>Bonjour et merci d'avoir téléchargé ce fichier ! Je m'appelle Laure, et vous ? Tapez votre nom dans la case violette et choisissez votre icône dans la liste en cliquant sur l'emoji !</t>
  </si>
  <si>
    <t xml:space="preserve">Ok, c'est noté ! Pour utiliser ce fichier, il vous suffit de saisir vos recettes et vos dépenses chaque mois dans les onglets "01 à 12" tout en bas de l'écran. Et vous avez ensuite une synthèse de votre chiffre d'affaires, de vos dépenses et de votre profit dans l'onglet "📊 Synthèse". </t>
  </si>
  <si>
    <t>OK, merci !</t>
  </si>
  <si>
    <t>Cotisations sociales</t>
  </si>
  <si>
    <t>👩🏼‍🦰</t>
  </si>
  <si>
    <t>🧑🏾</t>
  </si>
  <si>
    <t>Libellé et nom du client</t>
  </si>
  <si>
    <t xml:space="preserve">Comment s'appelle votre micro-entreprise ? </t>
  </si>
  <si>
    <t>Pour rappel, n'oubliez pas d'imprimer en PDF l'onglet mensuel à chaque déclaration, pour être en règle. La date de création du fichier PDF obtenu fera foi en cas de contrôle.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</si>
</sst>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€&quot;_ ;_ * \(#,##0.00\)\ &quot;€&quot;_ ;_ * &quot;-&quot;??_)\ &quot;€&quot;_ ;_ @_ "/>
    <numFmt numFmtId="164" formatCode="_-* #,##0\ [$€-40C]_-;\-* #,##0\ [$€-40C]_-;_-* &quot;-&quot;??\ [$€-40C]_-;_-@_-"/>
    <numFmt numFmtId="165" formatCode="#,##0.00\ &quot;€&quot;"/>
    <numFmt numFmtId="166" formatCode="#,##0.00\ [$€-40C];\-#,##0.00\ [$€-40C]"/>
    <numFmt numFmtId="167" formatCode="#,##0\ &quot;€&quot;"/>
  </numFmts>
  <fonts count="2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color theme="1"/>
      <name val="Comfortaa Regular"/>
    </font>
    <font>
      <sz val="48"/>
      <color theme="1"/>
      <name val="Calibri"/>
      <family val="2"/>
      <scheme val="minor"/>
    </font>
    <font>
      <sz val="48"/>
      <color theme="1"/>
      <name val="Comfortaa Regular"/>
    </font>
    <font>
      <sz val="16"/>
      <color theme="1"/>
      <name val="Comfortaa Regular"/>
    </font>
    <font>
      <sz val="12"/>
      <color theme="1"/>
      <name val="Comfortaa Regular"/>
    </font>
    <font>
      <sz val="24"/>
      <color theme="1"/>
      <name val="Comfortaa Regular"/>
    </font>
    <font>
      <b/>
      <sz val="20"/>
      <color theme="1"/>
      <name val="Comfortaa Regular"/>
    </font>
    <font>
      <sz val="12"/>
      <color rgb="FFFF0000"/>
      <name val="Comfortaa Regular"/>
    </font>
    <font>
      <sz val="8"/>
      <name val="Calibri"/>
      <family val="2"/>
      <scheme val="minor"/>
    </font>
    <font>
      <sz val="72"/>
      <color theme="1"/>
      <name val="Comfortaa Regular"/>
    </font>
    <font>
      <sz val="14"/>
      <color theme="1"/>
      <name val="Comfortaa Regular"/>
    </font>
    <font>
      <i/>
      <sz val="14"/>
      <color theme="1"/>
      <name val="Comfortaa Regular"/>
    </font>
    <font>
      <sz val="7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omfortaa Regular"/>
    </font>
    <font>
      <b/>
      <sz val="16"/>
      <color theme="1"/>
      <name val="Comfortaa Regular"/>
    </font>
    <font>
      <sz val="18"/>
      <color theme="1"/>
      <name val="Calibri"/>
      <family val="2"/>
      <scheme val="minor"/>
    </font>
    <font>
      <b/>
      <sz val="28"/>
      <color theme="1"/>
      <name val="Comfortaa Regular"/>
    </font>
    <font>
      <sz val="49"/>
      <color rgb="FF333333"/>
      <name val="Segoe UI Emoji"/>
    </font>
    <font>
      <sz val="55"/>
      <color theme="1"/>
      <name val="Comfortaa Regular"/>
    </font>
    <font>
      <b/>
      <sz val="12"/>
      <color theme="1"/>
      <name val="Calibri"/>
      <family val="2"/>
      <scheme val="minor"/>
    </font>
    <font>
      <b/>
      <sz val="24"/>
      <color theme="1"/>
      <name val="Comfortaa Regula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AA4E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quotePrefix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quotePrefix="1" applyFont="1" applyAlignment="1">
      <alignment vertical="center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5" fillId="0" borderId="0" xfId="0" applyFont="1" applyAlignment="1" applyProtection="1">
      <alignment vertical="center"/>
      <protection locked="0"/>
    </xf>
    <xf numFmtId="16" fontId="15" fillId="0" borderId="0" xfId="0" applyNumberFormat="1" applyFont="1" applyAlignment="1" applyProtection="1">
      <alignment vertical="center"/>
      <protection locked="0"/>
    </xf>
    <xf numFmtId="165" fontId="15" fillId="0" borderId="0" xfId="1" applyNumberFormat="1" applyFont="1" applyAlignment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9" fillId="0" borderId="0" xfId="0" applyFont="1" applyAlignment="1">
      <alignment horizontal="center" vertical="center"/>
    </xf>
    <xf numFmtId="164" fontId="0" fillId="0" borderId="0" xfId="0" applyNumberFormat="1"/>
    <xf numFmtId="0" fontId="8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166" fontId="15" fillId="0" borderId="0" xfId="0" applyNumberFormat="1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66" fontId="16" fillId="0" borderId="0" xfId="0" applyNumberFormat="1" applyFont="1" applyAlignment="1" applyProtection="1">
      <alignment vertical="center"/>
      <protection locked="0"/>
    </xf>
    <xf numFmtId="14" fontId="15" fillId="0" borderId="0" xfId="0" applyNumberFormat="1" applyFont="1" applyAlignment="1" applyProtection="1">
      <alignment vertical="center"/>
      <protection locked="0"/>
    </xf>
    <xf numFmtId="1" fontId="15" fillId="0" borderId="0" xfId="0" applyNumberFormat="1" applyFont="1" applyAlignment="1" applyProtection="1">
      <alignment horizontal="center" vertical="center"/>
      <protection locked="0"/>
    </xf>
    <xf numFmtId="0" fontId="23" fillId="0" borderId="0" xfId="0" applyFont="1"/>
    <xf numFmtId="0" fontId="23" fillId="0" borderId="0" xfId="0" applyFont="1" applyAlignment="1">
      <alignment horizontal="left"/>
    </xf>
    <xf numFmtId="0" fontId="25" fillId="0" borderId="0" xfId="0" applyFont="1"/>
    <xf numFmtId="0" fontId="20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44" fontId="11" fillId="0" borderId="0" xfId="1" applyFont="1" applyAlignment="1" applyProtection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" fillId="0" borderId="0" xfId="0" applyFont="1"/>
    <xf numFmtId="44" fontId="15" fillId="0" borderId="0" xfId="1" applyFont="1" applyBorder="1" applyAlignment="1" applyProtection="1">
      <alignment horizontal="center" vertical="center"/>
    </xf>
    <xf numFmtId="9" fontId="16" fillId="0" borderId="0" xfId="2" applyFont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7" fontId="15" fillId="0" borderId="1" xfId="1" applyNumberFormat="1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167" fontId="15" fillId="0" borderId="0" xfId="1" applyNumberFormat="1" applyFont="1" applyBorder="1" applyAlignment="1" applyProtection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8" fillId="0" borderId="0" xfId="0" applyFont="1"/>
    <xf numFmtId="166" fontId="15" fillId="0" borderId="0" xfId="1" applyNumberFormat="1" applyFont="1" applyAlignment="1" applyProtection="1">
      <alignment vertical="center"/>
    </xf>
    <xf numFmtId="0" fontId="9" fillId="0" borderId="0" xfId="0" quotePrefix="1" applyFont="1" applyAlignment="1">
      <alignment horizontal="left" vertical="center" wrapText="1"/>
    </xf>
    <xf numFmtId="0" fontId="8" fillId="2" borderId="0" xfId="0" quotePrefix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8" fillId="0" borderId="0" xfId="0" quotePrefix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9" fillId="0" borderId="0" xfId="0" quotePrefix="1" applyFont="1" applyAlignment="1">
      <alignment horizontal="center"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35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rgb="FF000000"/>
        <name val="Comfortaa Regular"/>
        <scheme val="none"/>
      </font>
      <protection locked="0" hidden="0"/>
    </dxf>
    <dxf>
      <border outline="0">
        <bottom style="thick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omfortaa Regular"/>
        <scheme val="none"/>
      </font>
      <protection locked="0" hidden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AA4EC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Comfortaa" pitchFamily="2" charset="0"/>
                <a:ea typeface="+mn-ea"/>
                <a:cs typeface="+mn-cs"/>
              </a:defRPr>
            </a:pPr>
            <a:r>
              <a:rPr lang="en-US" sz="2000">
                <a:solidFill>
                  <a:schemeClr val="tx1"/>
                </a:solidFill>
                <a:latin typeface="Comfortaa" pitchFamily="2" charset="0"/>
              </a:rPr>
              <a:t>Vos recettes et votre</a:t>
            </a:r>
            <a:r>
              <a:rPr lang="en-US" sz="2000" baseline="0">
                <a:solidFill>
                  <a:schemeClr val="tx1"/>
                </a:solidFill>
                <a:latin typeface="Comfortaa" pitchFamily="2" charset="0"/>
              </a:rPr>
              <a:t> p</a:t>
            </a:r>
            <a:r>
              <a:rPr lang="en-US" sz="2000">
                <a:solidFill>
                  <a:schemeClr val="tx1"/>
                </a:solidFill>
                <a:latin typeface="Comfortaa" pitchFamily="2" charset="0"/>
              </a:rPr>
              <a:t>rofit par mois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coulisses!$J$13</c:f>
              <c:strCache>
                <c:ptCount val="1"/>
                <c:pt idx="0">
                  <c:v>TOTAL RECETTES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coulisses!$B$3:$B$14</c:f>
              <c:numCache>
                <c:formatCode>General</c:formatCode>
                <c:ptCount val="12"/>
              </c:numCache>
            </c:numRef>
          </c:cat>
          <c:val>
            <c:numRef>
              <c:f>coulisses!$K$13:$V$13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7D-9D49-A7F9-A35339961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21427983"/>
        <c:axId val="421429615"/>
      </c:barChart>
      <c:lineChart>
        <c:grouping val="standard"/>
        <c:varyColors val="0"/>
        <c:ser>
          <c:idx val="2"/>
          <c:order val="0"/>
          <c:tx>
            <c:strRef>
              <c:f>coulisses!$J$27</c:f>
              <c:strCache>
                <c:ptCount val="1"/>
                <c:pt idx="0">
                  <c:v>PROFIT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coulisses!$K$1:$V$1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coulisses!$K$27:$W$27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BB-7845-80ED-205A9770F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427983"/>
        <c:axId val="421429615"/>
      </c:lineChart>
      <c:catAx>
        <c:axId val="421427983"/>
        <c:scaling>
          <c:orientation val="minMax"/>
        </c:scaling>
        <c:delete val="0"/>
        <c:axPos val="b"/>
        <c:numFmt formatCode="#,##0\ &quot;€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21429615"/>
        <c:crosses val="autoZero"/>
        <c:auto val="1"/>
        <c:lblAlgn val="ctr"/>
        <c:lblOffset val="100"/>
        <c:noMultiLvlLbl val="0"/>
      </c:catAx>
      <c:valAx>
        <c:axId val="42142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Comfortaa" pitchFamily="2" charset="0"/>
                <a:ea typeface="+mn-ea"/>
                <a:cs typeface="+mn-cs"/>
              </a:defRPr>
            </a:pPr>
            <a:endParaRPr lang="fr-FR"/>
          </a:p>
        </c:txPr>
        <c:crossAx val="42142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2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/>
                </a:solidFill>
                <a:latin typeface="Comfortaa" pitchFamily="2" charset="0"/>
                <a:ea typeface="+mn-ea"/>
                <a:cs typeface="+mn-cs"/>
              </a:defRPr>
            </a:pPr>
            <a:r>
              <a:rPr lang="en-US" sz="2000" b="1">
                <a:latin typeface="Comfortaa" pitchFamily="2" charset="0"/>
              </a:rPr>
              <a:t>Répartition de vos recettes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Répartition de vos recettes</c:v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6D-5245-B483-649AB93E6E77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96D-5245-B483-649AB93E6E77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96D-5245-B483-649AB93E6E77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96D-5245-B483-649AB93E6E77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96D-5245-B483-649AB93E6E77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96D-5245-B483-649AB93E6E77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96D-5245-B483-649AB93E6E77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96D-5245-B483-649AB93E6E77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96D-5245-B483-649AB93E6E77}"/>
              </c:ext>
            </c:extLst>
          </c:dPt>
          <c:dPt>
            <c:idx val="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96D-5245-B483-649AB93E6E77}"/>
              </c:ext>
            </c:extLst>
          </c:dPt>
          <c:dPt>
            <c:idx val="10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96D-5245-B483-649AB93E6E7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96D-5245-B483-649AB93E6E77}"/>
              </c:ext>
            </c:extLst>
          </c:dPt>
          <c:dLbls>
            <c:numFmt formatCode="#,##0\ &quot;€&quot;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dk1"/>
                    </a:solidFill>
                    <a:latin typeface="Comfortaa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coulisses!$J$2:$J$12</c:f>
              <c:str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Autres recettes</c:v>
                </c:pt>
              </c:strCache>
            </c:strRef>
          </c:cat>
          <c:val>
            <c:numRef>
              <c:f>coulisses!$W$2:$W$12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A96D-5245-B483-649AB93E6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146389317574433"/>
          <c:y val="8.3335240373586375E-2"/>
          <c:w val="0.27204465753252782"/>
          <c:h val="0.882978800596336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/>
                </a:solidFill>
                <a:latin typeface="Comfortaa" pitchFamily="2" charset="0"/>
                <a:ea typeface="+mn-ea"/>
                <a:cs typeface="+mn-cs"/>
              </a:defRPr>
            </a:pPr>
            <a:r>
              <a:rPr lang="en-US" sz="2000" b="1">
                <a:latin typeface="Comfortaa" pitchFamily="2" charset="0"/>
              </a:rPr>
              <a:t>Répartition de vos dépenses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Répartition de vos dépenses</c:v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94-A542-AD27-D8556A31C4A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94-A542-AD27-D8556A31C4AD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94-A542-AD27-D8556A31C4AD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94-A542-AD27-D8556A31C4AD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94-A542-AD27-D8556A31C4AD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94-A542-AD27-D8556A31C4AD}"/>
              </c:ext>
            </c:extLst>
          </c:dPt>
          <c:dPt>
            <c:idx val="6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94-A542-AD27-D8556A31C4AD}"/>
              </c:ext>
            </c:extLst>
          </c:dPt>
          <c:dPt>
            <c:idx val="7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494-A542-AD27-D8556A31C4AD}"/>
              </c:ext>
            </c:extLst>
          </c:dPt>
          <c:dPt>
            <c:idx val="8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494-A542-AD27-D8556A31C4AD}"/>
              </c:ext>
            </c:extLst>
          </c:dPt>
          <c:dPt>
            <c:idx val="9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494-A542-AD27-D8556A31C4A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494-A542-AD27-D8556A31C4AD}"/>
              </c:ext>
            </c:extLst>
          </c:dPt>
          <c:dPt>
            <c:idx val="1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494-A542-AD27-D8556A31C4AD}"/>
              </c:ext>
            </c:extLst>
          </c:dPt>
          <c:dLbls>
            <c:numFmt formatCode="#,##0\ &quot;€&quot;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dk1"/>
                    </a:solidFill>
                    <a:latin typeface="Comfortaa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coulisses!$J$14:$J$25</c:f>
              <c:strCach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Cotisations sociales</c:v>
                </c:pt>
                <c:pt idx="11">
                  <c:v>Autres dépenses</c:v>
                </c:pt>
              </c:strCache>
            </c:strRef>
          </c:cat>
          <c:val>
            <c:numRef>
              <c:f>coulisses!$W$14:$W$25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494-A542-AD27-D8556A31C4A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810133003037545"/>
          <c:y val="0.10460106485406677"/>
          <c:w val="0.28540709939347469"/>
          <c:h val="0.87411804039613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Comfortaa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/>
    </cs:fontRef>
    <cs:defRPr sz="900" kern="1200"/>
  </cs:axisTitle>
  <cs:categoryAxis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/>
    </cs:fontRef>
    <cs:defRPr sz="9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/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/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/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/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/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/>
    </cs:fontRef>
    <cs:defRPr sz="900" kern="1200"/>
  </cs:axisTitle>
  <cs:categoryAxis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/>
    </cs:fontRef>
    <cs:defRPr sz="9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/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/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/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/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/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5" Type="http://schemas.openxmlformats.org/officeDocument/2006/relationships/image" Target="../media/image1.png"/><Relationship Id="rId4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271960</xdr:colOff>
      <xdr:row>51</xdr:row>
      <xdr:rowOff>0</xdr:rowOff>
    </xdr:from>
    <xdr:to>
      <xdr:col>6</xdr:col>
      <xdr:colOff>271960</xdr:colOff>
      <xdr:row>51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2" name="Encre 1">
              <a:extLst>
                <a:ext uri="{FF2B5EF4-FFF2-40B4-BE49-F238E27FC236}">
                  <a16:creationId xmlns:a16="http://schemas.microsoft.com/office/drawing/2014/main" id="{19291FC6-5BA5-9B4C-9894-CB758D56FE10}"/>
                </a:ext>
              </a:extLst>
            </xdr14:cNvPr>
            <xdr14:cNvContentPartPr/>
          </xdr14:nvContentPartPr>
          <xdr14:nvPr macro=""/>
          <xdr14:xfrm>
            <a:off x="2811960" y="3507120"/>
            <a:ext cx="360" cy="360"/>
          </xdr14:xfrm>
        </xdr:contentPart>
      </mc:Choice>
      <mc:Fallback xmlns="">
        <xdr:pic>
          <xdr:nvPicPr>
            <xdr:cNvPr id="2" name="Encre 1">
              <a:extLst>
                <a:ext uri="{FF2B5EF4-FFF2-40B4-BE49-F238E27FC236}">
                  <a16:creationId xmlns:a16="http://schemas.microsoft.com/office/drawing/2014/main" id="{8E7A84F0-72DA-704C-A60F-BE869A5E60F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803320" y="34981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681640</xdr:colOff>
      <xdr:row>51</xdr:row>
      <xdr:rowOff>0</xdr:rowOff>
    </xdr:from>
    <xdr:to>
      <xdr:col>6</xdr:col>
      <xdr:colOff>681640</xdr:colOff>
      <xdr:row>51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3">
          <xdr14:nvContentPartPr>
            <xdr14:cNvPr id="3" name="Encre 2">
              <a:extLst>
                <a:ext uri="{FF2B5EF4-FFF2-40B4-BE49-F238E27FC236}">
                  <a16:creationId xmlns:a16="http://schemas.microsoft.com/office/drawing/2014/main" id="{B6786331-ECF4-4E4A-B133-0FDFD6EB19F6}"/>
                </a:ext>
              </a:extLst>
            </xdr14:cNvPr>
            <xdr14:cNvContentPartPr/>
          </xdr14:nvContentPartPr>
          <xdr14:nvPr macro=""/>
          <xdr14:xfrm>
            <a:off x="3221640" y="2419560"/>
            <a:ext cx="360" cy="360"/>
          </xdr14:xfrm>
        </xdr:contentPart>
      </mc:Choice>
      <mc:Fallback xmlns="">
        <xdr:pic>
          <xdr:nvPicPr>
            <xdr:cNvPr id="3" name="Encre 2">
              <a:extLst>
                <a:ext uri="{FF2B5EF4-FFF2-40B4-BE49-F238E27FC236}">
                  <a16:creationId xmlns:a16="http://schemas.microsoft.com/office/drawing/2014/main" id="{D496D909-CA90-E248-9F35-12E7325E638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213000" y="2410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8</xdr:col>
      <xdr:colOff>3293022</xdr:colOff>
      <xdr:row>4</xdr:row>
      <xdr:rowOff>823575</xdr:rowOff>
    </xdr:from>
    <xdr:to>
      <xdr:col>12</xdr:col>
      <xdr:colOff>392547</xdr:colOff>
      <xdr:row>5</xdr:row>
      <xdr:rowOff>513130</xdr:rowOff>
    </xdr:to>
    <xdr:sp macro="" textlink="">
      <xdr:nvSpPr>
        <xdr:cNvPr id="4" name="Ruban vers le haut 3">
          <a:extLst>
            <a:ext uri="{FF2B5EF4-FFF2-40B4-BE49-F238E27FC236}">
              <a16:creationId xmlns:a16="http://schemas.microsoft.com/office/drawing/2014/main" id="{2011AF0F-DF76-5148-991D-C92E722DD519}"/>
            </a:ext>
          </a:extLst>
        </xdr:cNvPr>
        <xdr:cNvSpPr/>
      </xdr:nvSpPr>
      <xdr:spPr>
        <a:xfrm>
          <a:off x="13337567" y="3144211"/>
          <a:ext cx="2167980" cy="705555"/>
        </a:xfrm>
        <a:prstGeom prst="ribbon2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400"/>
            <a:t>Votre visage </a:t>
          </a:r>
        </a:p>
      </xdr:txBody>
    </xdr:sp>
    <xdr:clientData/>
  </xdr:twoCellAnchor>
  <xdr:twoCellAnchor editAs="oneCell">
    <xdr:from>
      <xdr:col>0</xdr:col>
      <xdr:colOff>0</xdr:colOff>
      <xdr:row>0</xdr:row>
      <xdr:rowOff>152400</xdr:rowOff>
    </xdr:from>
    <xdr:to>
      <xdr:col>0</xdr:col>
      <xdr:colOff>0</xdr:colOff>
      <xdr:row>3</xdr:row>
      <xdr:rowOff>250922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44E8192-C477-5F4D-B369-1FECECACB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4368800" cy="889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547513</xdr:colOff>
      <xdr:row>0</xdr:row>
      <xdr:rowOff>399343</xdr:rowOff>
    </xdr:from>
    <xdr:to>
      <xdr:col>4</xdr:col>
      <xdr:colOff>282306</xdr:colOff>
      <xdr:row>0</xdr:row>
      <xdr:rowOff>973667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27FD989-F662-2048-BA77-6ABFE04AF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13" y="399343"/>
          <a:ext cx="2825126" cy="574324"/>
        </a:xfrm>
        <a:prstGeom prst="rect">
          <a:avLst/>
        </a:prstGeom>
      </xdr:spPr>
    </xdr:pic>
    <xdr:clientData/>
  </xdr:twoCellAnchor>
  <xdr:twoCellAnchor>
    <xdr:from>
      <xdr:col>10</xdr:col>
      <xdr:colOff>288636</xdr:colOff>
      <xdr:row>5</xdr:row>
      <xdr:rowOff>150091</xdr:rowOff>
    </xdr:from>
    <xdr:to>
      <xdr:col>10</xdr:col>
      <xdr:colOff>542636</xdr:colOff>
      <xdr:row>5</xdr:row>
      <xdr:rowOff>508001</xdr:rowOff>
    </xdr:to>
    <xdr:sp macro="" textlink="">
      <xdr:nvSpPr>
        <xdr:cNvPr id="7" name="Flèche vers le bas 6">
          <a:extLst>
            <a:ext uri="{FF2B5EF4-FFF2-40B4-BE49-F238E27FC236}">
              <a16:creationId xmlns:a16="http://schemas.microsoft.com/office/drawing/2014/main" id="{C01A7A33-414B-9D4A-B1D1-5CE0D7BB9924}"/>
            </a:ext>
          </a:extLst>
        </xdr:cNvPr>
        <xdr:cNvSpPr/>
      </xdr:nvSpPr>
      <xdr:spPr>
        <a:xfrm>
          <a:off x="14316363" y="3486727"/>
          <a:ext cx="254000" cy="357910"/>
        </a:xfrm>
        <a:prstGeom prst="downArrow">
          <a:avLst/>
        </a:prstGeom>
        <a:solidFill>
          <a:srgbClr val="CAA4E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729546</xdr:colOff>
      <xdr:row>2</xdr:row>
      <xdr:rowOff>12700</xdr:rowOff>
    </xdr:from>
    <xdr:to>
      <xdr:col>8</xdr:col>
      <xdr:colOff>653144</xdr:colOff>
      <xdr:row>11</xdr:row>
      <xdr:rowOff>12700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A7A1CC30-C243-D44F-82D3-38DA20397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170090</xdr:colOff>
      <xdr:row>15</xdr:row>
      <xdr:rowOff>190500</xdr:rowOff>
    </xdr:from>
    <xdr:to>
      <xdr:col>8</xdr:col>
      <xdr:colOff>777875</xdr:colOff>
      <xdr:row>47</xdr:row>
      <xdr:rowOff>38553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CA5FF14-89A1-4A4D-9AC0-94F0E3BFE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174625</xdr:colOff>
      <xdr:row>48</xdr:row>
      <xdr:rowOff>31750</xdr:rowOff>
    </xdr:from>
    <xdr:to>
      <xdr:col>9</xdr:col>
      <xdr:colOff>0</xdr:colOff>
      <xdr:row>82</xdr:row>
      <xdr:rowOff>181428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F20B50E-8A2A-664B-97A7-B1A39BB7B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8-06T14:07:25.865"/>
    </inkml:context>
    <inkml:brush xml:id="br0">
      <inkml:brushProperty name="width" value="0.05" units="cm"/>
      <inkml:brushProperty name="height" value="0.05" units="cm"/>
      <inkml:brushProperty name="color" value="#CC912C"/>
      <inkml:brushProperty name="inkEffects" value="gold"/>
      <inkml:brushProperty name="anchorX" value="0"/>
      <inkml:brushProperty name="anchorY" value="0"/>
      <inkml:brushProperty name="scaleFactor" value="0.5"/>
    </inkml:brush>
  </inkml:definitions>
  <inkml:trace contextRef="#ctx0" brushRef="#br0">1 0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8-06T14:07:25.866"/>
    </inkml:context>
    <inkml:brush xml:id="br0">
      <inkml:brushProperty name="width" value="0.05" units="cm"/>
      <inkml:brushProperty name="height" value="0.05" units="cm"/>
      <inkml:brushProperty name="color" value="#CC912C"/>
      <inkml:brushProperty name="inkEffects" value="gold"/>
      <inkml:brushProperty name="anchorX" value="-9081.86914"/>
      <inkml:brushProperty name="anchorY" value="-11012.15527"/>
      <inkml:brushProperty name="scaleFactor" value="0.5"/>
    </inkml:brush>
  </inkml:definitions>
  <inkml:trace contextRef="#ctx0" brushRef="#br0">1 0 24575,'0'0'0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FAC075-7313-AE43-A8A8-8C49F97BB88A}" name="Tableau1" displayName="Tableau1" ref="B4:G98" totalsRowShown="0" headerRowDxfId="349" dataDxfId="348">
  <autoFilter ref="B4:G98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CF3F57A-75D6-4F4E-9B43-079DB05EBDF6}" name="Date" dataDxfId="347"/>
    <tableColumn id="3" xr3:uid="{A7AD42A5-B07C-7D4A-82D7-201E02614C80}" name="Mode de paiement" dataDxfId="346"/>
    <tableColumn id="5" xr3:uid="{44AEC6FE-AB37-4840-8FC1-6C7DE22E9FA5}" name="N°" dataDxfId="345"/>
    <tableColumn id="2" xr3:uid="{40A2E154-4C94-4D44-8679-AA13A15D2CC1}" name="Libellé et nom du client" dataDxfId="344"/>
    <tableColumn id="6" xr3:uid="{0DD9FF39-F8A9-7247-87B6-8C9D2B58827F}" name="Catégorie" dataDxfId="343"/>
    <tableColumn id="4" xr3:uid="{F2FDE564-58A0-514D-8BD6-06BB5078CD50}" name="Montant" dataDxfId="34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35076B-22C3-E342-8219-79B9BFCD2902}" name="Tableau2" displayName="Tableau2" ref="I4:N98" totalsRowShown="0" headerRowDxfId="341" dataDxfId="339" headerRowBorderDxfId="340">
  <autoFilter ref="I4:N98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70E6F15-31F6-2B47-AE8C-3A16206B7EDD}" name="Date" dataDxfId="338"/>
    <tableColumn id="3" xr3:uid="{73E071B5-5EEB-0F4E-8B2A-F333575723DD}" name="Mode de paiement" dataDxfId="337"/>
    <tableColumn id="5" xr3:uid="{94469F31-F439-D34B-8E61-3B6646D00095}" name="N°" dataDxfId="336"/>
    <tableColumn id="2" xr3:uid="{60E5396D-4BB6-DB4A-9E85-33373A10714E}" name="Libellé" dataDxfId="335"/>
    <tableColumn id="6" xr3:uid="{4BC9BC65-0BCF-0844-B6FE-23556F7B8721}" name="Catégorie" dataDxfId="334"/>
    <tableColumn id="4" xr3:uid="{61BF2C89-7F4B-9446-A38C-B678126F43D6}" name="Montant" dataDxfId="333" dataCellStyle="Monétaire">
      <calculatedColumnFormula>-SUMIF(#REF!,#REF!,G6:G148)</calculatedColumnFormula>
    </tableColumn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55C845-6C24-4B41-A1B8-BCAC6E1EAA16}" name="Tableau3" displayName="Tableau3" ref="F101:G111" headerRowCount="0" totalsRowShown="0" headerRowDxfId="332" dataDxfId="331">
  <tableColumns count="2">
    <tableColumn id="1" xr3:uid="{AA664450-8FD8-5A47-A5D3-423B29DA30BB}" name="Colonne1" headerRowDxfId="330" dataDxfId="329">
      <calculatedColumnFormula>coulisses!J2</calculatedColumnFormula>
    </tableColumn>
    <tableColumn id="2" xr3:uid="{14BF27E9-1F98-7048-B924-3C6884F7AD80}" name="Colonne2" headerRowDxfId="328" dataDxfId="327">
      <calculatedColumnFormula>SUMIF(Tableau1[Catégorie],F102,Tableau1[Montant])</calculatedColumnFormula>
    </tableColumn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C384E1-80C4-4B4A-95C2-00AA78264E97}" name="Tableau35" displayName="Tableau35" ref="M101:N112" headerRowCount="0" totalsRowShown="0" headerRowDxfId="326" dataDxfId="325">
  <tableColumns count="2">
    <tableColumn id="1" xr3:uid="{67E722E0-9EB7-B34C-BA01-1BC882472451}" name="Colonne1" headerRowDxfId="324" dataDxfId="323">
      <calculatedColumnFormula>coulisses!J14</calculatedColumnFormula>
    </tableColumn>
    <tableColumn id="2" xr3:uid="{158CE6ED-AC95-C24F-ADCB-9EEFA61CEB7F}" name="Colonne2" headerRowDxfId="322" dataDxfId="321">
      <calculatedColumnFormula>SUMIF(Tableau2[Catégorie],M101,Tableau2[Montant])</calculatedColumnFormula>
    </tableColumn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673600E-E4F6-304A-883A-3B9905C16F71}" name="Tableau16" displayName="Tableau16" ref="B6:G100" totalsRowShown="0" headerRowDxfId="320" dataDxfId="319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A523366-B4CB-0447-86D4-7FFB0E73C54F}" name="Date" dataDxfId="318"/>
    <tableColumn id="3" xr3:uid="{3A802104-0866-9340-ADB4-DC4F80EE369F}" name="Mode de paiement" dataDxfId="317"/>
    <tableColumn id="5" xr3:uid="{E40A5906-1EBA-CE42-9870-5B81C1CC213C}" name="N°" dataDxfId="316"/>
    <tableColumn id="2" xr3:uid="{2D63EB1B-DBE0-B040-91D7-10845BFA5153}" name="Libellé et nom du client" dataDxfId="315"/>
    <tableColumn id="6" xr3:uid="{8FA33C12-5511-5340-8569-93CC366E4782}" name="Catégorie" dataDxfId="314"/>
    <tableColumn id="4" xr3:uid="{569F96E8-21BD-1A4D-909C-825A3DFC2146}" name="Montant" dataDxfId="313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FB108F4-2382-454E-9C13-4A7B01E975EB}" name="Tableau27" displayName="Tableau27" ref="I6:N100" totalsRowShown="0" headerRowDxfId="312" dataDxfId="310" headerRowBorderDxfId="311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B1F8721-3786-5941-9F7E-3C869024519D}" name="Date" dataDxfId="309"/>
    <tableColumn id="3" xr3:uid="{788ABD66-AE0D-5B44-A5B6-AB5DD323A60B}" name="Mode de paiement" dataDxfId="308"/>
    <tableColumn id="5" xr3:uid="{011C96E9-2AFE-7D4E-9AA6-E5B93849CC6F}" name="N°" dataDxfId="307"/>
    <tableColumn id="2" xr3:uid="{475900A7-FBEB-394A-B82F-C3AC920EC8CB}" name="Libellé" dataDxfId="306"/>
    <tableColumn id="6" xr3:uid="{FEC09362-40EB-A14A-9BA9-A9FAB8151EB7}" name="Catégorie" dataDxfId="305"/>
    <tableColumn id="4" xr3:uid="{8A4B4182-7848-0045-925E-F3D0E6FDA305}" name="Montant" dataDxfId="304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B7BF583-81E5-394F-9DB7-81BDE21B2A53}" name="Tableau38" displayName="Tableau38" ref="F103:G113" headerRowCount="0" totalsRowShown="0" headerRowDxfId="303" dataDxfId="302">
  <tableColumns count="2">
    <tableColumn id="1" xr3:uid="{BF70C957-A540-5044-8637-F55E68ED2A1D}" name="Colonne1" headerRowDxfId="301" dataDxfId="300">
      <calculatedColumnFormula>coulisses!J2</calculatedColumnFormula>
    </tableColumn>
    <tableColumn id="2" xr3:uid="{3859DBEF-FC69-8540-86F0-9A75132E4406}" name="Colonne2" headerRowDxfId="299" dataDxfId="298">
      <calculatedColumnFormula>SUMIF(Tableau16[Catégorie],F103,Tableau16[Montant])</calculatedColumnFormula>
    </tableColumn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C8FAE0C-E329-9C4A-BE0B-28AF7650934A}" name="Tableau359" displayName="Tableau359" ref="M103:N114" headerRowCount="0" totalsRowShown="0" headerRowDxfId="297" dataDxfId="296">
  <tableColumns count="2">
    <tableColumn id="1" xr3:uid="{BE041319-CEDD-2D49-A386-F0CD666E781A}" name="Colonne1" headerRowDxfId="295" dataDxfId="294">
      <calculatedColumnFormula>coulisses!J14</calculatedColumnFormula>
    </tableColumn>
    <tableColumn id="2" xr3:uid="{3AE4493A-5811-2D48-8CCB-19CC045987D4}" name="Colonne2" headerRowDxfId="293" dataDxfId="292">
      <calculatedColumnFormula>SUMIF(Tableau27[Catégorie],M103,Tableau27[Montant])</calculatedColumnFormula>
    </tableColumn>
  </tableColumns>
  <tableStyleInfo name="TableStyleLight1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5F369E6-1E84-5E4C-8904-3960852DDB7E}" name="Tableau1610" displayName="Tableau1610" ref="B6:G100" totalsRowShown="0" headerRowDxfId="291" dataDxfId="290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134746E-DD37-C74A-8960-076D9D7230AE}" name="Date" dataDxfId="289"/>
    <tableColumn id="3" xr3:uid="{264F6466-5514-F945-B8BD-BAEAC45FCD2B}" name="Mode de paiement" dataDxfId="288"/>
    <tableColumn id="5" xr3:uid="{87646787-622E-564A-84E4-6C198C581C9E}" name="N°" dataDxfId="287"/>
    <tableColumn id="2" xr3:uid="{7776AD02-C71C-B346-A603-42043A92C82E}" name="Libellé et nom du client" dataDxfId="286"/>
    <tableColumn id="6" xr3:uid="{AD64AE32-F890-EF4B-814C-D4113654088A}" name="Catégorie" dataDxfId="285"/>
    <tableColumn id="4" xr3:uid="{DA6372EA-4AA1-ED4D-8F18-41AA75104D47}" name="Montant" dataDxfId="284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243DD54-B946-0A47-AB8A-062154AF4F66}" name="Tableau2711" displayName="Tableau2711" ref="I6:N100" totalsRowShown="0" headerRowDxfId="283" dataDxfId="281" headerRowBorderDxfId="282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70E7BF2-EF02-5F41-B2EC-EDBAFA225513}" name="Date" dataDxfId="280"/>
    <tableColumn id="3" xr3:uid="{03308A5F-1205-D244-9FBF-D98E544D2FA1}" name="Mode de paiement" dataDxfId="279"/>
    <tableColumn id="5" xr3:uid="{6F58C0B9-7ECB-CF46-A352-FFDCA7AC7E89}" name="N°" dataDxfId="278"/>
    <tableColumn id="2" xr3:uid="{5914B515-0094-9241-9547-8ECF088ECE5A}" name="Libellé" dataDxfId="277"/>
    <tableColumn id="6" xr3:uid="{4BBEA7B8-8E10-B547-94CB-CB072FC0BE9E}" name="Catégorie" dataDxfId="276"/>
    <tableColumn id="4" xr3:uid="{5BF59302-41F8-8646-8E82-0572E444C3E1}" name="Montant" dataDxfId="275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19CD0E4-286B-B64D-B763-2F86CD65DFCB}" name="Tableau3812" displayName="Tableau3812" ref="F103:G113" headerRowCount="0" totalsRowShown="0" headerRowDxfId="274" dataDxfId="273">
  <tableColumns count="2">
    <tableColumn id="1" xr3:uid="{E20631BE-492C-D64F-9FE6-A335308451BD}" name="Colonne1" headerRowDxfId="272" dataDxfId="271">
      <calculatedColumnFormula>coulisses!J2</calculatedColumnFormula>
    </tableColumn>
    <tableColumn id="2" xr3:uid="{C0CA8098-48F4-3248-A07C-13420F860457}" name="Colonne2" headerRowDxfId="270" dataDxfId="269">
      <calculatedColumnFormula>SUMIF(Tableau1610[Catégorie],F103,Tableau1610[Montant])</calculatedColumnFormula>
    </tableColumn>
  </tableColumns>
  <tableStyleInfo name="TableStyleLight1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B69087B-9550-514B-BE47-0EAA4FA7A378}" name="Tableau35913" displayName="Tableau35913" ref="M103:N114" headerRowCount="0" totalsRowShown="0" headerRowDxfId="268" dataDxfId="267">
  <tableColumns count="2">
    <tableColumn id="1" xr3:uid="{5976A0CB-671C-C541-A2A0-813B648C5267}" name="Colonne1" headerRowDxfId="266" dataDxfId="265">
      <calculatedColumnFormula>coulisses!J14</calculatedColumnFormula>
    </tableColumn>
    <tableColumn id="2" xr3:uid="{AE3F23CF-1510-854F-ABCA-573EA3831634}" name="Colonne2" headerRowDxfId="264" dataDxfId="263">
      <calculatedColumnFormula>SUMIF(Tableau2711[Catégorie],M103,Tableau2711[Montant])</calculatedColumnFormula>
    </tableColumn>
  </tableColumns>
  <tableStyleInfo name="TableStyleLight1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27BC187-AC73-C144-927D-CC33050E7F4D}" name="Tableau161014" displayName="Tableau161014" ref="B6:G100" totalsRowShown="0" headerRowDxfId="262" dataDxfId="261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B602B53-43DB-8F4A-87C7-2CD5DB0882E2}" name="Date" dataDxfId="260"/>
    <tableColumn id="3" xr3:uid="{0585444D-D360-C243-A07A-4DB5FE8D4D81}" name="Mode de paiement" dataDxfId="259"/>
    <tableColumn id="5" xr3:uid="{F83844A0-7AAB-774E-9272-FB5C34D07813}" name="N°" dataDxfId="258"/>
    <tableColumn id="2" xr3:uid="{BE54B80E-1B64-CC46-A57A-F4D6DA05460A}" name="Libellé et nom du client" dataDxfId="257"/>
    <tableColumn id="6" xr3:uid="{96EDCE78-4D9E-CD4B-A6E2-41E17410E135}" name="Catégorie" dataDxfId="256"/>
    <tableColumn id="4" xr3:uid="{6239F66C-B106-FD4A-8897-8604F3CEF3BB}" name="Montant" dataDxfId="255"/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2FCBE96-7E59-EF43-A6AC-53FFC6C2F368}" name="Tableau271115" displayName="Tableau271115" ref="I6:N100" totalsRowShown="0" headerRowDxfId="254" dataDxfId="252" headerRowBorderDxfId="253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D6B7A1-5D71-7C43-8E20-77CE819F305F}" name="Date" dataDxfId="251"/>
    <tableColumn id="3" xr3:uid="{7D0A5FA7-C974-714A-8FA6-EB6832EEFF67}" name="Mode de paiement" dataDxfId="250"/>
    <tableColumn id="5" xr3:uid="{93D7A6CA-4635-5747-A379-32820283013F}" name="N°" dataDxfId="249"/>
    <tableColumn id="2" xr3:uid="{037DE77B-2DC8-CF4C-A049-96C64E35B459}" name="Libellé" dataDxfId="248"/>
    <tableColumn id="6" xr3:uid="{034294AA-C1A5-1A47-A310-6547AAB4B01A}" name="Catégorie" dataDxfId="247"/>
    <tableColumn id="4" xr3:uid="{7F089CED-BF13-1E41-AFC7-6BF48915F287}" name="Montant" dataDxfId="246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9499E67-56C2-1D4C-9B42-2DF314A05942}" name="Tableau381216" displayName="Tableau381216" ref="F103:G113" headerRowCount="0" totalsRowShown="0" headerRowDxfId="245" dataDxfId="244">
  <tableColumns count="2">
    <tableColumn id="1" xr3:uid="{5FC2C232-FC73-DC4C-9910-BE5550B798C7}" name="Colonne1" headerRowDxfId="243" dataDxfId="242">
      <calculatedColumnFormula>coulisses!J2</calculatedColumnFormula>
    </tableColumn>
    <tableColumn id="2" xr3:uid="{BF609BE8-A4FA-184F-A936-14738780A3D3}" name="Colonne2" headerRowDxfId="241" dataDxfId="240">
      <calculatedColumnFormula>SUMIF(Tableau161014[Catégorie],F103,Tableau161014[Montant])</calculatedColumnFormula>
    </tableColumn>
  </tableColumns>
  <tableStyleInfo name="TableStyleLight1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BE868D5-F56D-1F46-974E-0B057BA7E375}" name="Tableau3591317" displayName="Tableau3591317" ref="M103:N114" headerRowCount="0" totalsRowShown="0" headerRowDxfId="239" dataDxfId="238">
  <tableColumns count="2">
    <tableColumn id="1" xr3:uid="{399A8F14-BF48-6145-B4E7-58E0BAA0F02B}" name="Colonne1" headerRowDxfId="237" dataDxfId="236">
      <calculatedColumnFormula>coulisses!J14</calculatedColumnFormula>
    </tableColumn>
    <tableColumn id="2" xr3:uid="{1C233932-3572-3F47-B734-0244D245D9FF}" name="Colonne2" headerRowDxfId="235" dataDxfId="234">
      <calculatedColumnFormula>SUMIF(Tableau271115[Catégorie],M103,Tableau271115[Montant])</calculatedColumnFormula>
    </tableColumn>
  </tableColumns>
  <tableStyleInfo name="TableStyleLight1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6B01975-5F73-AA43-9A17-96B510E19E2F}" name="Tableau16101418" displayName="Tableau16101418" ref="B6:G100" totalsRowShown="0" headerRowDxfId="233" dataDxfId="232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610D006-BD7E-C249-A096-35017BB0BD81}" name="Date" dataDxfId="231"/>
    <tableColumn id="3" xr3:uid="{064C30BA-1E84-3841-8218-DA846E0818AA}" name="Mode de paiement" dataDxfId="230"/>
    <tableColumn id="5" xr3:uid="{02DDD43F-DFB5-274D-BE9A-F517A1CA0293}" name="N°" dataDxfId="229"/>
    <tableColumn id="2" xr3:uid="{0F238B26-46D3-E244-946C-DE8C4D4F8163}" name="Libellé et nom du client" dataDxfId="228"/>
    <tableColumn id="6" xr3:uid="{22D66BA5-BE20-7041-AF9A-DCBEE66F2330}" name="Catégorie" dataDxfId="227"/>
    <tableColumn id="4" xr3:uid="{04D2C8CE-194F-6C47-8276-BFC34386E9F4}" name="Montant" dataDxfId="226"/>
  </tableColumns>
  <tableStyleInfo name="TableStyleLight16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8055FB7-6713-7D46-BE7D-152DEF3468D0}" name="Tableau27111519" displayName="Tableau27111519" ref="I6:N100" totalsRowShown="0" headerRowDxfId="225" dataDxfId="223" headerRowBorderDxfId="224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51B1BC4-3A6C-F344-BB7D-BAF4BAF80950}" name="Date" dataDxfId="222"/>
    <tableColumn id="3" xr3:uid="{D8DC3009-BDAE-C945-B946-C176DB6FC144}" name="Mode de paiement" dataDxfId="221"/>
    <tableColumn id="5" xr3:uid="{3422301A-D69C-E345-9CEC-8A22455CFD8A}" name="N°" dataDxfId="220"/>
    <tableColumn id="2" xr3:uid="{691EC173-56FB-D240-A6EA-F4C866418617}" name="Libellé" dataDxfId="219"/>
    <tableColumn id="6" xr3:uid="{00FEEFBC-B785-FE4D-B293-5633D78B7CD5}" name="Catégorie" dataDxfId="218"/>
    <tableColumn id="4" xr3:uid="{50663A4D-73B4-FD4D-B8B3-844D213E3BCB}" name="Montant" dataDxfId="217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4DF89D7-3984-4541-810D-6D0624B9F520}" name="Tableau38121620" displayName="Tableau38121620" ref="F103:G113" headerRowCount="0" totalsRowShown="0" headerRowDxfId="216" dataDxfId="215">
  <tableColumns count="2">
    <tableColumn id="1" xr3:uid="{74DD0A83-7E75-B04A-9EBF-23958E9AB638}" name="Colonne1" headerRowDxfId="214" dataDxfId="213">
      <calculatedColumnFormula>coulisses!J2</calculatedColumnFormula>
    </tableColumn>
    <tableColumn id="2" xr3:uid="{800D76D1-E1E3-394E-963E-D52A307ACD65}" name="Colonne2" headerRowDxfId="212" dataDxfId="211">
      <calculatedColumnFormula>SUMIF(Tableau16101418[Catégorie],F103,Tableau16101418[Montant])</calculatedColumnFormula>
    </tableColumn>
  </tableColumns>
  <tableStyleInfo name="TableStyleLight1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9E35D8E-D5A2-B84E-8222-150C7479CE82}" name="Tableau359131721" displayName="Tableau359131721" ref="M103:N114" headerRowCount="0" totalsRowShown="0" headerRowDxfId="210" dataDxfId="209">
  <tableColumns count="2">
    <tableColumn id="1" xr3:uid="{C2662F8E-F567-C442-9793-2694C54CF96E}" name="Colonne1" headerRowDxfId="208" dataDxfId="207">
      <calculatedColumnFormula>coulisses!J14</calculatedColumnFormula>
    </tableColumn>
    <tableColumn id="2" xr3:uid="{AE5E72C4-4CEF-514B-AB8D-659204EB1B3E}" name="Colonne2" headerRowDxfId="206" dataDxfId="205">
      <calculatedColumnFormula>SUMIF(Tableau27111519[Catégorie],M103,Tableau27111519[Montant])</calculatedColumnFormula>
    </tableColumn>
  </tableColumns>
  <tableStyleInfo name="TableStyleLight1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44BB46E-2BA0-DE49-AF97-D817479EE640}" name="Tableau16101422" displayName="Tableau16101422" ref="B6:G100" totalsRowShown="0" headerRowDxfId="204" dataDxfId="203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7379939-3153-8F41-AE58-CCF060BDEFFA}" name="Date" dataDxfId="202"/>
    <tableColumn id="3" xr3:uid="{733E9C38-43E3-D149-9257-CA3D95A8AF75}" name="Mode de paiement" dataDxfId="201"/>
    <tableColumn id="5" xr3:uid="{F30B6ADE-E2E8-BA41-833D-297E84F06BE8}" name="N°" dataDxfId="200"/>
    <tableColumn id="2" xr3:uid="{91331760-0287-0644-83A6-C2D73D3CBA28}" name="Libellé et nom du client" dataDxfId="199"/>
    <tableColumn id="6" xr3:uid="{565F06E8-D438-5846-8D8D-4EC0643DD229}" name="Catégorie" dataDxfId="198"/>
    <tableColumn id="4" xr3:uid="{8A5CE07F-B0C1-A248-8583-01DFCD053691}" name="Montant" dataDxfId="197"/>
  </tableColumns>
  <tableStyleInfo name="TableStyleLight16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02DF368-2BB2-FA4D-9E75-21926EE01BF6}" name="Tableau27111523" displayName="Tableau27111523" ref="I6:N100" totalsRowShown="0" headerRowDxfId="196" dataDxfId="194" headerRowBorderDxfId="195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8805302-F5DB-4B44-BEE0-2CCB0F664F37}" name="Date" dataDxfId="193"/>
    <tableColumn id="3" xr3:uid="{880A126A-8408-F94A-9AD5-E03E95AB06FD}" name="Mode de paiement" dataDxfId="192"/>
    <tableColumn id="5" xr3:uid="{3C51562D-4408-B343-8DE9-F6939D6CC2BC}" name="N°" dataDxfId="191"/>
    <tableColumn id="2" xr3:uid="{8B75FF70-30DD-8F4A-A060-59B24B83F490}" name="Libellé" dataDxfId="190"/>
    <tableColumn id="6" xr3:uid="{FD6D3257-A02A-C348-A9D4-95BECA6DF783}" name="Catégorie" dataDxfId="189"/>
    <tableColumn id="4" xr3:uid="{047A1548-F8C9-D943-BB96-83C7B852B144}" name="Montant" dataDxfId="188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829F6AD-B884-2A45-9DA1-AA957CD05504}" name="Tableau38121624" displayName="Tableau38121624" ref="F103:G113" headerRowCount="0" totalsRowShown="0" headerRowDxfId="187" dataDxfId="186">
  <tableColumns count="2">
    <tableColumn id="1" xr3:uid="{CC8D05B3-5632-BE49-851D-DF7B74550F4A}" name="Colonne1" headerRowDxfId="185" dataDxfId="184">
      <calculatedColumnFormula>coulisses!J2</calculatedColumnFormula>
    </tableColumn>
    <tableColumn id="2" xr3:uid="{ECA04B0C-DC2D-1548-858F-A5AB046AB92E}" name="Colonne2" headerRowDxfId="183" dataDxfId="182">
      <calculatedColumnFormula>SUMIF(Tableau16101422[Catégorie],F103,Tableau16101422[Montant])</calculatedColumnFormula>
    </tableColumn>
  </tableColumns>
  <tableStyleInfo name="TableStyleLight1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79FE5A4B-722A-2B47-9AD2-7C2A772DEEE8}" name="Tableau359131725" displayName="Tableau359131725" ref="M103:N114" headerRowCount="0" totalsRowShown="0" headerRowDxfId="181" dataDxfId="180">
  <tableColumns count="2">
    <tableColumn id="1" xr3:uid="{49819754-C07D-C143-BF34-D5D268AAFD0C}" name="Colonne1" headerRowDxfId="179" dataDxfId="178">
      <calculatedColumnFormula>coulisses!J14</calculatedColumnFormula>
    </tableColumn>
    <tableColumn id="2" xr3:uid="{821317EE-4C50-2E44-B631-DFF2F015EFDE}" name="Colonne2" headerRowDxfId="177" dataDxfId="176">
      <calculatedColumnFormula>SUMIF(Tableau27111523[Catégorie],M103,Tableau27111523[Montant])</calculatedColumnFormula>
    </tableColumn>
  </tableColumns>
  <tableStyleInfo name="TableStyleLight1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4D08410-3A66-A147-923F-96577B4529ED}" name="Tableau1610142226" displayName="Tableau1610142226" ref="B6:G100" totalsRowShown="0" headerRowDxfId="175" dataDxfId="174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A35C19F-EBBA-6C4B-88A4-2817DDC5D13B}" name="Date" dataDxfId="173"/>
    <tableColumn id="3" xr3:uid="{E738739F-F734-374F-808F-E658C9ED2540}" name="Mode de paiement" dataDxfId="172"/>
    <tableColumn id="5" xr3:uid="{9FA67230-FCFD-3A40-A824-9863F57E42F9}" name="N°" dataDxfId="171"/>
    <tableColumn id="2" xr3:uid="{FF3C3B2C-D9BB-3642-91CF-FB5472EF0E71}" name="Libellé et nom du client" dataDxfId="170"/>
    <tableColumn id="6" xr3:uid="{7A1A9002-FA7C-3E47-B918-07C6948DE8D0}" name="Catégorie" dataDxfId="169"/>
    <tableColumn id="4" xr3:uid="{5D7CD0E7-77BD-8E4B-87BB-04F0114043F7}" name="Montant" dataDxfId="168"/>
  </tableColumns>
  <tableStyleInfo name="TableStyleLight16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BA5F9E09-BFB7-FE49-A38F-6EAD3A6EB8CD}" name="Tableau2711152327" displayName="Tableau2711152327" ref="I6:N100" totalsRowShown="0" headerRowDxfId="167" dataDxfId="165" headerRowBorderDxfId="166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CCEBEAD-048C-EA4B-AE2B-C4B43DE528A9}" name="Date" dataDxfId="164"/>
    <tableColumn id="3" xr3:uid="{20CB1D8E-7917-DF4C-969D-19B93B71C3CB}" name="Mode de paiement" dataDxfId="163"/>
    <tableColumn id="5" xr3:uid="{414456A8-CB1D-934E-B5C2-E3B7B265A405}" name="N°" dataDxfId="162"/>
    <tableColumn id="2" xr3:uid="{66B8CF71-EB92-E646-A0AE-5837D8ABAC6A}" name="Libellé" dataDxfId="161"/>
    <tableColumn id="6" xr3:uid="{4896AFFE-0115-7D4E-8971-B60DD97DE627}" name="Catégorie" dataDxfId="160"/>
    <tableColumn id="4" xr3:uid="{026AB1D2-6D0D-DA42-AA1C-F61ABBDE249C}" name="Montant" dataDxfId="159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B9B6486-D158-8E47-9DE2-23E370E8A44A}" name="Tableau3812162428" displayName="Tableau3812162428" ref="F103:G113" headerRowCount="0" totalsRowShown="0" headerRowDxfId="158" dataDxfId="157">
  <tableColumns count="2">
    <tableColumn id="1" xr3:uid="{475BD7DC-6C9A-CE4E-90F1-3A5A5701313A}" name="Colonne1" headerRowDxfId="156" dataDxfId="155">
      <calculatedColumnFormula>coulisses!J2</calculatedColumnFormula>
    </tableColumn>
    <tableColumn id="2" xr3:uid="{E2BC1224-C72A-4A4E-9C0C-B4083D4C4FAC}" name="Colonne2" headerRowDxfId="154" dataDxfId="153">
      <calculatedColumnFormula>SUMIF(Tableau1610142226[Catégorie],F103,Tableau1610142226[Montant])</calculatedColumnFormula>
    </tableColumn>
  </tableColumns>
  <tableStyleInfo name="TableStyleLight18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21C538C-A9B1-9F42-A510-F94F171DE697}" name="Tableau35913172529" displayName="Tableau35913172529" ref="M103:N114" headerRowCount="0" totalsRowShown="0" headerRowDxfId="152" dataDxfId="151">
  <tableColumns count="2">
    <tableColumn id="1" xr3:uid="{2AFD1CAE-E6E2-3548-A475-9296A050AE61}" name="Colonne1" headerRowDxfId="150" dataDxfId="149">
      <calculatedColumnFormula>coulisses!J14</calculatedColumnFormula>
    </tableColumn>
    <tableColumn id="2" xr3:uid="{11A2B279-0D11-7745-B641-0CE1D571C744}" name="Colonne2" headerRowDxfId="148" dataDxfId="147">
      <calculatedColumnFormula>SUMIF(Tableau2711152327[Catégorie],M103,Tableau2711152327[Montant])</calculatedColumnFormula>
    </tableColumn>
  </tableColumns>
  <tableStyleInfo name="TableStyleLight1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C5E9ACD-7B15-8E48-9413-223A8F7F8DA2}" name="Tableau161014222630" displayName="Tableau161014222630" ref="B6:G100" totalsRowShown="0" headerRowDxfId="146" dataDxfId="145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54B1D32-DD61-5646-B67E-31A656EEB411}" name="Date" dataDxfId="144"/>
    <tableColumn id="3" xr3:uid="{B00B0D89-8C60-EB4E-BACC-76E50C484D5B}" name="Mode de paiement" dataDxfId="143"/>
    <tableColumn id="5" xr3:uid="{C40D177F-8958-F54C-AB2D-004259D7F4D1}" name="N°" dataDxfId="142"/>
    <tableColumn id="2" xr3:uid="{899CAD96-9EFD-9A4F-992C-DF08C04CDF74}" name="Libellé" dataDxfId="141"/>
    <tableColumn id="6" xr3:uid="{69A3B35B-326F-304A-8241-3CA928EE0870}" name="Catégorie" dataDxfId="140"/>
    <tableColumn id="4" xr3:uid="{00695C3B-6982-FA40-ABB4-8187E669AA68}" name="Montant" dataDxfId="139"/>
  </tableColumns>
  <tableStyleInfo name="TableStyleLight16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D943EDEA-7ADB-6748-AFB1-4DAEF3B3D8B0}" name="Tableau271115232731" displayName="Tableau271115232731" ref="I6:N100" totalsRowShown="0" headerRowDxfId="138" dataDxfId="136" headerRowBorderDxfId="137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F41FEBF-B6BA-F94D-AB1E-91D5A2834F31}" name="Date" dataDxfId="135"/>
    <tableColumn id="3" xr3:uid="{1CB9F552-1948-E640-AF11-236400BD292E}" name="Mode de paiement" dataDxfId="134"/>
    <tableColumn id="5" xr3:uid="{93BA4FC4-0461-C046-A8FE-FD1C4A6F965A}" name="N°" dataDxfId="133"/>
    <tableColumn id="2" xr3:uid="{814F3CD1-63B6-2142-825B-81BC36EDBDE0}" name="Libellé" dataDxfId="132"/>
    <tableColumn id="6" xr3:uid="{915D1B3D-E221-CA44-9D57-956CCB883AFD}" name="Catégorie" dataDxfId="131"/>
    <tableColumn id="4" xr3:uid="{A67B76FC-0AE3-5943-BF3D-14EA754B776D}" name="Montant" dataDxfId="130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DBB9045-6171-9947-A52A-F5C346809C14}" name="Tableau381216242832" displayName="Tableau381216242832" ref="F103:G113" headerRowCount="0" totalsRowShown="0" headerRowDxfId="129" dataDxfId="128">
  <tableColumns count="2">
    <tableColumn id="1" xr3:uid="{1C16E569-7553-DB4E-B5B8-F61261B0B229}" name="Colonne1" headerRowDxfId="127" dataDxfId="126">
      <calculatedColumnFormula>coulisses!J2</calculatedColumnFormula>
    </tableColumn>
    <tableColumn id="2" xr3:uid="{F6C878C7-E50B-544A-BF10-13F1C43696BC}" name="Colonne2" headerRowDxfId="125" dataDxfId="124">
      <calculatedColumnFormula>SUMIF(Tableau161014222630[Catégorie],F103,Tableau161014222630[Montant])</calculatedColumnFormula>
    </tableColumn>
  </tableColumns>
  <tableStyleInfo name="TableStyleLight18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7F2F13A-223E-C747-BE83-3D74BF576426}" name="Tableau3591317252933" displayName="Tableau3591317252933" ref="M103:N114" headerRowCount="0" totalsRowShown="0" headerRowDxfId="123" dataDxfId="122">
  <tableColumns count="2">
    <tableColumn id="1" xr3:uid="{843098B6-92DA-F748-816D-A82939904C74}" name="Colonne1" headerRowDxfId="121" dataDxfId="120">
      <calculatedColumnFormula>coulisses!J14</calculatedColumnFormula>
    </tableColumn>
    <tableColumn id="2" xr3:uid="{5C27E8F1-E57F-1F42-8038-C277843A96B5}" name="Colonne2" headerRowDxfId="119" dataDxfId="118">
      <calculatedColumnFormula>SUMIF(Tableau271115232731[Catégorie],M103,Tableau271115232731[Montant])</calculatedColumnFormula>
    </tableColumn>
  </tableColumns>
  <tableStyleInfo name="TableStyleLight18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5C5CC955-9B60-7F42-A73B-CB681BF1939C}" name="Tableau16101422263034" displayName="Tableau16101422263034" ref="B6:G100" totalsRowShown="0" headerRowDxfId="117" dataDxfId="116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E0A5E5D-DC21-4C4E-9436-06963154B4E3}" name="Date" dataDxfId="115"/>
    <tableColumn id="3" xr3:uid="{ED9A1EF7-576F-0E4F-8198-365610EE69E3}" name="Mode de paiement" dataDxfId="114"/>
    <tableColumn id="5" xr3:uid="{F46C2C7A-286B-754B-9172-04ADCC7D05A1}" name="N°" dataDxfId="113"/>
    <tableColumn id="2" xr3:uid="{43EDEE6F-D5CD-2145-8B90-1BA2F98F264B}" name="Libellé et nom du client" dataDxfId="112"/>
    <tableColumn id="6" xr3:uid="{81C33E35-2A26-D245-87B7-5E505B731D38}" name="Catégorie" dataDxfId="111"/>
    <tableColumn id="4" xr3:uid="{D3CDB61F-FD45-E444-9D0E-2B886842CE2C}" name="Montant" dataDxfId="110"/>
  </tableColumns>
  <tableStyleInfo name="TableStyleLight16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FBE470B6-3D53-6546-BD07-AAE7DBE77C9E}" name="Tableau27111523273135" displayName="Tableau27111523273135" ref="I6:N100" totalsRowShown="0" headerRowDxfId="109" dataDxfId="107" headerRowBorderDxfId="108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4741E9D-5D3E-8246-B489-1C5D56E1FB40}" name="Date" dataDxfId="106"/>
    <tableColumn id="3" xr3:uid="{2846667E-CB74-A44F-B8EC-DBC5D69465A3}" name="Mode de paiement" dataDxfId="105"/>
    <tableColumn id="5" xr3:uid="{F3C7D994-08D2-7046-BDE4-09F5C82C70D6}" name="N°" dataDxfId="104"/>
    <tableColumn id="2" xr3:uid="{10B656AB-4A8E-C148-A8F8-2D15BEE8ADFC}" name="Libellé" dataDxfId="103"/>
    <tableColumn id="6" xr3:uid="{8D6EE281-5812-5040-AD0C-8D1EFD1EA38C}" name="Catégorie" dataDxfId="102"/>
    <tableColumn id="4" xr3:uid="{3E6FD50F-8EBF-6B4D-BC18-D77E90305091}" name="Montant" dataDxfId="101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89871E90-AE30-9746-B08E-2370CC105CA7}" name="Tableau38121624283236" displayName="Tableau38121624283236" ref="F103:G113" headerRowCount="0" totalsRowShown="0" headerRowDxfId="100" dataDxfId="99">
  <tableColumns count="2">
    <tableColumn id="1" xr3:uid="{4922755C-FD0D-7C40-90F0-64858F4FBB96}" name="Colonne1" headerRowDxfId="98" dataDxfId="97">
      <calculatedColumnFormula>coulisses!J2</calculatedColumnFormula>
    </tableColumn>
    <tableColumn id="2" xr3:uid="{57E33410-BFC2-D34A-B2F8-82A18F2593D3}" name="Colonne2" headerRowDxfId="96" dataDxfId="95">
      <calculatedColumnFormula>SUMIF(Tableau16101422263034[Catégorie],F103,Tableau16101422263034[Montant])</calculatedColumnFormula>
    </tableColumn>
  </tableColumns>
  <tableStyleInfo name="TableStyleLight18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469EE9DD-B763-C347-B144-9C5F01137E9A}" name="Tableau359131725293337" displayName="Tableau359131725293337" ref="M103:N114" headerRowCount="0" totalsRowShown="0" headerRowDxfId="94" dataDxfId="93">
  <tableColumns count="2">
    <tableColumn id="1" xr3:uid="{AAED26AE-C957-8548-AE6B-B0F11A71C7AD}" name="Colonne1" headerRowDxfId="92" dataDxfId="91">
      <calculatedColumnFormula>coulisses!J14</calculatedColumnFormula>
    </tableColumn>
    <tableColumn id="2" xr3:uid="{414455FF-BDEA-324C-9656-8C6237C32F07}" name="Colonne2" headerRowDxfId="90" dataDxfId="89">
      <calculatedColumnFormula>SUMIF(Tableau27111523273135[Catégorie],M103,Tableau27111523273135[Montant])</calculatedColumnFormula>
    </tableColumn>
  </tableColumns>
  <tableStyleInfo name="TableStyleLight18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83966A0B-0951-DB4A-9F31-037415BA286F}" name="Tableau1610142226303438" displayName="Tableau1610142226303438" ref="B6:G100" totalsRowShown="0" headerRowDxfId="88" dataDxfId="87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F6D7EF8-9AA7-2947-B27F-0A4423907ED0}" name="Date" dataDxfId="86"/>
    <tableColumn id="3" xr3:uid="{27315FEE-7B92-9E4B-BB18-0489472B78F9}" name="Mode de paiement" dataDxfId="85"/>
    <tableColumn id="5" xr3:uid="{C6611E51-8710-CD46-A0B0-E4FEDE6213D9}" name="N°" dataDxfId="84"/>
    <tableColumn id="2" xr3:uid="{9210E758-F013-8148-8CF8-68B4E79099F5}" name="Libellé et nom du client" dataDxfId="83"/>
    <tableColumn id="6" xr3:uid="{AA672134-4E73-5A48-932C-60E476D8B736}" name="Catégorie" dataDxfId="82"/>
    <tableColumn id="4" xr3:uid="{89588466-E431-9E4A-920F-63D3B80F6FFC}" name="Montant" dataDxfId="81"/>
  </tableColumns>
  <tableStyleInfo name="TableStyleLight16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955BA6F1-3EBD-3A4F-B6B8-D5BFE06492F2}" name="Tableau2711152327313539" displayName="Tableau2711152327313539" ref="I6:N100" totalsRowShown="0" headerRowDxfId="80" dataDxfId="78" headerRowBorderDxfId="79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588B178-D400-904E-9BA6-D8A3F1AD7E4A}" name="Date" dataDxfId="77"/>
    <tableColumn id="3" xr3:uid="{36ADA753-E767-964B-B2BE-ACAFA32A9663}" name="Mode de paiement" dataDxfId="76"/>
    <tableColumn id="5" xr3:uid="{D16786CF-84BD-EA44-87B2-4CD2F225DB53}" name="N°" dataDxfId="75"/>
    <tableColumn id="2" xr3:uid="{18515C77-4E60-8348-992C-C605916BFB2C}" name="Libellé" dataDxfId="74"/>
    <tableColumn id="6" xr3:uid="{C7356E89-997B-EC40-BEE7-2AC8EBB0D835}" name="Catégorie" dataDxfId="73"/>
    <tableColumn id="4" xr3:uid="{A57ACEC1-9917-9449-9487-EC8AD01B4D99}" name="Montant" dataDxfId="72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7ECB5BCA-29A6-2C4C-8DF7-689626D21A04}" name="Tableau3812162428323640" displayName="Tableau3812162428323640" ref="F103:G113" headerRowCount="0" totalsRowShown="0" headerRowDxfId="71" dataDxfId="70">
  <tableColumns count="2">
    <tableColumn id="1" xr3:uid="{25F57B9D-72EA-044D-BBE2-B8F6C036A0E5}" name="Colonne1" headerRowDxfId="69" dataDxfId="68">
      <calculatedColumnFormula>coulisses!J2</calculatedColumnFormula>
    </tableColumn>
    <tableColumn id="2" xr3:uid="{4E32B9F1-A66A-7849-BD5D-3D9C667F1EAA}" name="Colonne2" headerRowDxfId="67" dataDxfId="66">
      <calculatedColumnFormula>SUMIF(Tableau1610142226303438[Catégorie],F103,Tableau1610142226303438[Montant])</calculatedColumnFormula>
    </tableColumn>
  </tableColumns>
  <tableStyleInfo name="TableStyleLight18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B129F23-0423-3148-B258-D052BB4A2847}" name="Tableau35913172529333741" displayName="Tableau35913172529333741" ref="M103:N114" headerRowCount="0" totalsRowShown="0" headerRowDxfId="65" dataDxfId="64">
  <tableColumns count="2">
    <tableColumn id="1" xr3:uid="{1DA6329F-1548-5848-9A84-BDBA270A1422}" name="Colonne1" headerRowDxfId="63" dataDxfId="62">
      <calculatedColumnFormula>coulisses!J14</calculatedColumnFormula>
    </tableColumn>
    <tableColumn id="2" xr3:uid="{6E641507-76A2-6F43-A779-15FAAB6269F1}" name="Colonne2" headerRowDxfId="61" dataDxfId="60">
      <calculatedColumnFormula>SUMIF(Tableau2711152327313539[Catégorie],M103,Tableau2711152327313539[Montant])</calculatedColumnFormula>
    </tableColumn>
  </tableColumns>
  <tableStyleInfo name="TableStyleLight18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4D8F3FFF-B815-5A4C-BC36-6B09DEDCE69A}" name="Tableau161014222630343842" displayName="Tableau161014222630343842" ref="B6:G100" totalsRowShown="0" headerRowDxfId="59" dataDxfId="58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BFF4A46-9F7E-CA47-A207-FFF8E0668540}" name="Date" dataDxfId="57"/>
    <tableColumn id="3" xr3:uid="{99FA5913-B479-2D4B-9855-B6FF1E083DB2}" name="Mode de paiement" dataDxfId="56"/>
    <tableColumn id="5" xr3:uid="{6833F366-4949-C74A-84DE-34FCEF2AA405}" name="N°" dataDxfId="55"/>
    <tableColumn id="2" xr3:uid="{5C5505FD-DBA2-224A-800C-0AD8263F80A4}" name="Libellé et nom du client" dataDxfId="54"/>
    <tableColumn id="6" xr3:uid="{6D23CF3E-CAD1-1943-AD55-882B511A0656}" name="Catégorie" dataDxfId="53"/>
    <tableColumn id="4" xr3:uid="{86F39A5E-3A2A-1245-970C-952B51388535}" name="Montant" dataDxfId="52"/>
  </tableColumns>
  <tableStyleInfo name="TableStyleLight16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29A1CEE2-DAB3-C34E-86B9-D859AF28BCB4}" name="Tableau271115232731353943" displayName="Tableau271115232731353943" ref="I6:N100" totalsRowShown="0" headerRowDxfId="51" dataDxfId="49" headerRowBorderDxfId="50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5C7CDCC-B2D9-5544-A873-38ED276E211A}" name="Date" dataDxfId="48"/>
    <tableColumn id="3" xr3:uid="{6BCD2A36-1650-614D-A00D-F01CBADAE057}" name="Mode de paiement" dataDxfId="47"/>
    <tableColumn id="5" xr3:uid="{0B4550F4-FECC-B749-8516-87071C98F233}" name="N°" dataDxfId="46"/>
    <tableColumn id="2" xr3:uid="{334CE39A-4B0E-314F-AB71-20FE68E21833}" name="Libellé" dataDxfId="45"/>
    <tableColumn id="6" xr3:uid="{2F445288-87C5-674E-89C2-CB211BD408E5}" name="Catégorie" dataDxfId="44"/>
    <tableColumn id="4" xr3:uid="{6D970283-6FDB-8F40-9F09-B40918F15D24}" name="Montant" dataDxfId="43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86F947C-7910-5A4F-AC5B-F3670F964CEE}" name="Tableau381216242832364044" displayName="Tableau381216242832364044" ref="F103:G113" headerRowCount="0" totalsRowShown="0" headerRowDxfId="42" dataDxfId="41">
  <tableColumns count="2">
    <tableColumn id="1" xr3:uid="{1140A2CC-8E3F-F841-8567-228C0A130B1B}" name="Colonne1" headerRowDxfId="40" dataDxfId="39">
      <calculatedColumnFormula>coulisses!J2</calculatedColumnFormula>
    </tableColumn>
    <tableColumn id="2" xr3:uid="{B4A6D2B6-B1F8-3E4D-8DB3-9D3AD5A57E51}" name="Colonne2" headerRowDxfId="38" dataDxfId="37">
      <calculatedColumnFormula>SUMIF(Tableau161014222630343842[Catégorie],F103,Tableau161014222630343842[Montant])</calculatedColumnFormula>
    </tableColumn>
  </tableColumns>
  <tableStyleInfo name="TableStyleLight18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9C5270B7-A365-6444-985E-EB694AD1EFBC}" name="Tableau3591317252933374145" displayName="Tableau3591317252933374145" ref="M103:N114" headerRowCount="0" totalsRowShown="0" headerRowDxfId="36" dataDxfId="35">
  <tableColumns count="2">
    <tableColumn id="1" xr3:uid="{2664A58D-A64E-254C-9D43-1BE82E5DF061}" name="Colonne1" headerRowDxfId="34" dataDxfId="33">
      <calculatedColumnFormula>coulisses!J14</calculatedColumnFormula>
    </tableColumn>
    <tableColumn id="2" xr3:uid="{345EF0F9-1EA3-1649-9695-FAD4182BECE6}" name="Colonne2" headerRowDxfId="32" dataDxfId="31">
      <calculatedColumnFormula>SUMIF(Tableau271115232731353943[Catégorie],M103,Tableau271115232731353943[Montant])</calculatedColumnFormula>
    </tableColumn>
  </tableColumns>
  <tableStyleInfo name="TableStyleLight18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7787424F-EB03-1248-967F-E1F21BC7B784}" name="Tableau16101422263034384246" displayName="Tableau16101422263034384246" ref="B6:G100" totalsRowShown="0" headerRowDxfId="30" dataDxfId="29">
  <autoFilter ref="B6:G100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F13C27E-AB34-9A4E-A162-8F1B641F8220}" name="Date" dataDxfId="28"/>
    <tableColumn id="3" xr3:uid="{80F7F120-2558-DE43-91BB-E130DB6EED40}" name="Mode de paiement" dataDxfId="27"/>
    <tableColumn id="5" xr3:uid="{45D89965-6362-6B40-8AF9-FFD2E4351ACB}" name="N°" dataDxfId="26"/>
    <tableColumn id="2" xr3:uid="{7D662428-04E3-0D47-9C23-1944A9A7E976}" name="Libellé et nom du client" dataDxfId="25"/>
    <tableColumn id="6" xr3:uid="{8916836A-474F-764C-ABCF-3DE84EC7F4EB}" name="Catégorie" dataDxfId="24"/>
    <tableColumn id="4" xr3:uid="{4A58CB8C-E276-9A45-941E-87532E03A664}" name="Montant" dataDxfId="23"/>
  </tableColumns>
  <tableStyleInfo name="TableStyleLight16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C2126822-D28D-AF46-9246-BEFC308B54D8}" name="Tableau27111523273135394347" displayName="Tableau27111523273135394347" ref="I6:N100" totalsRowShown="0" headerRowDxfId="22" dataDxfId="20" headerRowBorderDxfId="21">
  <autoFilter ref="I6:N100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84009BF-0BA8-5241-BDF3-9FF3936DA17B}" name="Date" dataDxfId="19"/>
    <tableColumn id="3" xr3:uid="{6A04118D-5C6E-CC43-BDA4-C96DC0C95C0F}" name="Mode de paiement" dataDxfId="18"/>
    <tableColumn id="5" xr3:uid="{4DA0A530-2BAD-0A4C-893D-DF0F07C35CD3}" name="N°" dataDxfId="17"/>
    <tableColumn id="2" xr3:uid="{2C41EAF4-EAF9-374C-87FC-1181D48A0A0A}" name="Libellé" dataDxfId="16"/>
    <tableColumn id="6" xr3:uid="{DBF308CE-9587-354D-9645-55FE92FEB2AD}" name="Catégorie" dataDxfId="15"/>
    <tableColumn id="4" xr3:uid="{49759560-294A-8B4F-A09E-9BF2D3CE941F}" name="Montant" dataDxfId="14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510B1F4C-8C46-3840-A39F-6DA2C8D77B02}" name="Tableau38121624283236404448" displayName="Tableau38121624283236404448" ref="F103:G113" headerRowCount="0" totalsRowShown="0" headerRowDxfId="13" dataDxfId="12">
  <tableColumns count="2">
    <tableColumn id="1" xr3:uid="{FFEBD373-FA85-5E49-88B9-0007777B3512}" name="Colonne1" headerRowDxfId="11" dataDxfId="10">
      <calculatedColumnFormula>coulisses!J2</calculatedColumnFormula>
    </tableColumn>
    <tableColumn id="2" xr3:uid="{6543B705-EE73-024C-971C-1F5994BFC39C}" name="Colonne2" headerRowDxfId="9" dataDxfId="8">
      <calculatedColumnFormula>SUMIF(Tableau16101422263034384246[Catégorie],F103,Tableau16101422263034384246[Montant])</calculatedColumnFormula>
    </tableColumn>
  </tableColumns>
  <tableStyleInfo name="TableStyleLight18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77449F25-3445-4340-A814-B8A9D80DE833}" name="Tableau359131725293337414549" displayName="Tableau359131725293337414549" ref="M103:N114" headerRowCount="0" totalsRowShown="0" headerRowDxfId="7" dataDxfId="6">
  <tableColumns count="2">
    <tableColumn id="1" xr3:uid="{84A494EB-E81E-D44D-9BD1-27230A8CB459}" name="Colonne1" headerRowDxfId="5" dataDxfId="4">
      <calculatedColumnFormula>coulisses!J14</calculatedColumnFormula>
    </tableColumn>
    <tableColumn id="2" xr3:uid="{DC470B7C-DE0A-EE4B-BADF-6C81DE34ECA6}" name="Colonne2" headerRowDxfId="3" dataDxfId="2">
      <calculatedColumnFormula>SUMIF(Tableau27111523273135394347[Catégorie],M103,Tableau27111523273135394347[Montant])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4" Type="http://schemas.openxmlformats.org/officeDocument/2006/relationships/table" Target="../tables/table20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Relationship Id="rId4" Type="http://schemas.openxmlformats.org/officeDocument/2006/relationships/table" Target="../tables/table2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4" Type="http://schemas.openxmlformats.org/officeDocument/2006/relationships/table" Target="../tables/table2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Relationship Id="rId4" Type="http://schemas.openxmlformats.org/officeDocument/2006/relationships/table" Target="../tables/table3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4" Type="http://schemas.openxmlformats.org/officeDocument/2006/relationships/table" Target="../tables/table3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Relationship Id="rId4" Type="http://schemas.openxmlformats.org/officeDocument/2006/relationships/table" Target="../tables/table4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4" Type="http://schemas.openxmlformats.org/officeDocument/2006/relationships/table" Target="../tables/table4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.xml"/><Relationship Id="rId2" Type="http://schemas.openxmlformats.org/officeDocument/2006/relationships/table" Target="../tables/table46.xml"/><Relationship Id="rId1" Type="http://schemas.openxmlformats.org/officeDocument/2006/relationships/table" Target="../tables/table45.xml"/><Relationship Id="rId4" Type="http://schemas.openxmlformats.org/officeDocument/2006/relationships/table" Target="../tables/table4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FE73-BC96-C04A-8153-2ECE07EAD228}">
  <dimension ref="A1:M55"/>
  <sheetViews>
    <sheetView showGridLines="0" tabSelected="1" zoomScaleNormal="100" workbookViewId="0">
      <selection activeCell="I34" sqref="I34:I43"/>
    </sheetView>
  </sheetViews>
  <sheetFormatPr baseColWidth="10" defaultColWidth="0" defaultRowHeight="62"/>
  <cols>
    <col min="1" max="1" width="7.5" customWidth="1"/>
    <col min="2" max="2" width="13.1640625" style="5" customWidth="1"/>
    <col min="3" max="3" width="1.83203125" style="7" customWidth="1"/>
    <col min="4" max="4" width="18" customWidth="1"/>
    <col min="5" max="5" width="33.33203125" customWidth="1"/>
    <col min="6" max="6" width="26.5" customWidth="1"/>
    <col min="7" max="7" width="31" customWidth="1"/>
    <col min="8" max="8" width="4.5" customWidth="1"/>
    <col min="9" max="9" width="50.5" customWidth="1"/>
    <col min="10" max="10" width="1.83203125" customWidth="1"/>
    <col min="11" max="11" width="10.83203125" style="6" customWidth="1"/>
    <col min="12" max="12" width="3.33203125" customWidth="1"/>
    <col min="13" max="13" width="10.83203125" customWidth="1"/>
    <col min="14" max="16384" width="10.83203125" hidden="1"/>
  </cols>
  <sheetData>
    <row r="1" spans="2:11" ht="98" customHeight="1">
      <c r="B1" s="1"/>
      <c r="C1" s="2"/>
      <c r="F1" s="3" t="s">
        <v>2</v>
      </c>
      <c r="G1" s="4" t="str">
        <f>$I$7&amp;" !"</f>
        <v xml:space="preserve"> !</v>
      </c>
      <c r="I1" s="30">
        <f>K7</f>
        <v>0</v>
      </c>
    </row>
    <row r="2" spans="2:11" ht="23" customHeight="1">
      <c r="B2" s="1"/>
      <c r="C2" s="2"/>
      <c r="F2" s="3"/>
      <c r="G2" s="4"/>
      <c r="I2" s="5"/>
    </row>
    <row r="3" spans="2:11" ht="23" customHeight="1">
      <c r="B3" s="1"/>
      <c r="C3" s="2"/>
      <c r="F3" s="3"/>
      <c r="G3" s="4"/>
      <c r="I3" s="5"/>
    </row>
    <row r="4" spans="2:11" ht="30" customHeight="1">
      <c r="B4" s="9"/>
      <c r="C4" s="13"/>
      <c r="D4" s="14"/>
      <c r="E4" s="14"/>
      <c r="F4" s="14"/>
      <c r="G4" s="14"/>
      <c r="H4" s="6"/>
      <c r="I4" s="6"/>
    </row>
    <row r="5" spans="2:11" ht="80" customHeight="1">
      <c r="B5" s="8" t="s">
        <v>3</v>
      </c>
      <c r="C5" s="8"/>
      <c r="D5" s="71" t="s">
        <v>72</v>
      </c>
      <c r="E5" s="71"/>
      <c r="F5" s="71"/>
      <c r="G5" s="71"/>
      <c r="H5" s="71"/>
      <c r="I5" s="71"/>
    </row>
    <row r="6" spans="2:11" ht="47" customHeight="1">
      <c r="B6" s="9"/>
      <c r="C6" s="10"/>
      <c r="D6" s="11"/>
      <c r="E6" s="11"/>
      <c r="F6" s="11"/>
      <c r="G6" s="11"/>
    </row>
    <row r="7" spans="2:11">
      <c r="B7" s="26"/>
      <c r="G7" s="12" t="s">
        <v>4</v>
      </c>
      <c r="I7" s="34"/>
      <c r="K7" s="35"/>
    </row>
    <row r="8" spans="2:11" ht="30" customHeight="1">
      <c r="B8" s="9"/>
      <c r="C8" s="13"/>
      <c r="D8" s="14"/>
      <c r="E8" s="14"/>
      <c r="F8" s="14"/>
      <c r="G8" s="14"/>
      <c r="H8" s="6"/>
      <c r="I8" s="6"/>
    </row>
    <row r="9" spans="2:11" ht="60">
      <c r="B9" s="8" t="str">
        <f>$B$5</f>
        <v>👩🏻‍🏫</v>
      </c>
      <c r="C9" s="15"/>
      <c r="D9" s="16" t="str">
        <f>"Enchantée "&amp;I7&amp;" !"</f>
        <v>Enchantée  !</v>
      </c>
      <c r="E9" s="17"/>
      <c r="F9" s="18"/>
      <c r="G9" s="17"/>
      <c r="H9" s="19"/>
      <c r="I9" s="19"/>
    </row>
    <row r="10" spans="2:11" ht="105" customHeight="1">
      <c r="B10" s="8" t="str">
        <f>$B$5</f>
        <v>👩🏻‍🏫</v>
      </c>
      <c r="C10" s="15"/>
      <c r="D10" s="71" t="s">
        <v>79</v>
      </c>
      <c r="E10" s="71"/>
      <c r="F10" s="71"/>
      <c r="G10" s="71"/>
      <c r="H10" s="71"/>
      <c r="I10" s="71"/>
    </row>
    <row r="11" spans="2:11" ht="30" customHeight="1">
      <c r="B11" s="9"/>
      <c r="C11" s="13"/>
      <c r="D11" s="14"/>
      <c r="E11" s="14"/>
      <c r="F11" s="14"/>
      <c r="G11" s="14"/>
      <c r="H11" s="6"/>
      <c r="I11" s="6"/>
    </row>
    <row r="12" spans="2:11">
      <c r="C12" s="13"/>
      <c r="E12" s="20"/>
      <c r="G12" s="12" t="s">
        <v>9</v>
      </c>
      <c r="H12" s="6"/>
      <c r="I12" s="34"/>
      <c r="K12" s="10">
        <f>$K$7</f>
        <v>0</v>
      </c>
    </row>
    <row r="13" spans="2:11" ht="30" customHeight="1">
      <c r="C13" s="13"/>
      <c r="E13" s="20"/>
      <c r="G13" s="12"/>
      <c r="H13" s="6"/>
      <c r="I13" s="14"/>
      <c r="K13" s="10"/>
    </row>
    <row r="14" spans="2:11" ht="60">
      <c r="B14" s="8" t="str">
        <f>B5</f>
        <v>👩🏻‍🏫</v>
      </c>
      <c r="C14" s="15"/>
      <c r="D14" s="71" t="str">
        <f>I12&amp;" ? Joli nom !" &amp; " Dites-moi l'année pour laquelle vous allez faire votre comptabilité."</f>
        <v xml:space="preserve"> ? Joli nom ! Dites-moi l'année pour laquelle vous allez faire votre comptabilité.</v>
      </c>
      <c r="E14" s="71"/>
      <c r="F14" s="71"/>
      <c r="G14" s="71"/>
      <c r="H14" s="71"/>
      <c r="I14" s="71"/>
    </row>
    <row r="15" spans="2:11" ht="30" customHeight="1">
      <c r="B15" s="9"/>
      <c r="C15" s="13"/>
      <c r="D15" s="20"/>
      <c r="E15" s="20"/>
      <c r="G15" s="14"/>
      <c r="H15" s="6"/>
      <c r="I15" s="6"/>
    </row>
    <row r="16" spans="2:11" ht="60">
      <c r="B16"/>
      <c r="C16" s="13"/>
      <c r="D16" s="20"/>
      <c r="E16" s="20"/>
      <c r="F16" s="14"/>
      <c r="G16" s="14"/>
      <c r="H16" s="6"/>
      <c r="I16" s="34"/>
      <c r="K16" s="10">
        <f>$K$7</f>
        <v>0</v>
      </c>
    </row>
    <row r="17" spans="2:11" ht="30" customHeight="1">
      <c r="B17"/>
      <c r="C17" s="13"/>
      <c r="D17" s="20"/>
      <c r="E17" s="20"/>
      <c r="F17" s="14"/>
      <c r="G17" s="14"/>
      <c r="H17" s="6"/>
      <c r="I17" s="12"/>
      <c r="K17" s="10"/>
    </row>
    <row r="18" spans="2:11" ht="62" customHeight="1">
      <c r="B18" s="8" t="str">
        <f>B9</f>
        <v>👩🏻‍🏫</v>
      </c>
      <c r="C18" s="15"/>
      <c r="D18" s="71" t="str">
        <f>"Parlons maintenant de vos recettes pour votre projet "&amp;I12&amp;" : vous pouvez choisir jusqu'à 10 catégories de recettes. Vous pourrez ensuite suivre la composition de votre chiffre d'affaires dans la synthèse."</f>
        <v>Parlons maintenant de vos recettes pour votre projet  : vous pouvez choisir jusqu'à 10 catégories de recettes. Vous pourrez ensuite suivre la composition de votre chiffre d'affaires dans la synthèse.</v>
      </c>
      <c r="E18" s="71"/>
      <c r="F18" s="71"/>
      <c r="G18" s="71"/>
      <c r="H18" s="71"/>
      <c r="I18" s="71"/>
    </row>
    <row r="19" spans="2:11" ht="46" customHeight="1">
      <c r="B19" s="8"/>
      <c r="C19" s="15"/>
      <c r="D19" s="71" t="s">
        <v>64</v>
      </c>
      <c r="E19" s="71"/>
      <c r="F19" s="71"/>
      <c r="G19" s="71"/>
      <c r="H19" s="71"/>
      <c r="I19" s="71"/>
    </row>
    <row r="20" spans="2:11" ht="30" customHeight="1">
      <c r="B20" s="9"/>
      <c r="C20" s="13"/>
      <c r="D20" s="20"/>
      <c r="E20" s="20"/>
      <c r="G20" s="14"/>
      <c r="H20" s="6"/>
      <c r="I20" s="6"/>
    </row>
    <row r="21" spans="2:11" ht="48" customHeight="1">
      <c r="B21"/>
      <c r="C21" s="13"/>
      <c r="D21" s="20"/>
      <c r="E21" s="20"/>
      <c r="F21" s="14"/>
      <c r="G21" s="21" t="s">
        <v>52</v>
      </c>
      <c r="H21" s="6"/>
      <c r="I21" s="34"/>
      <c r="K21" s="10">
        <f>$K$7</f>
        <v>0</v>
      </c>
    </row>
    <row r="22" spans="2:11" ht="34" customHeight="1">
      <c r="B22"/>
      <c r="C22" s="13"/>
      <c r="D22" s="20"/>
      <c r="E22" s="20"/>
      <c r="F22" s="14"/>
      <c r="G22" s="21" t="s">
        <v>53</v>
      </c>
      <c r="H22" s="6"/>
      <c r="I22" s="34"/>
      <c r="K22" s="10"/>
    </row>
    <row r="23" spans="2:11" ht="34" customHeight="1">
      <c r="B23"/>
      <c r="C23" s="13"/>
      <c r="D23" s="20"/>
      <c r="E23" s="20"/>
      <c r="F23" s="14"/>
      <c r="G23" s="21" t="s">
        <v>54</v>
      </c>
      <c r="H23" s="6"/>
      <c r="I23" s="34"/>
      <c r="K23" s="10"/>
    </row>
    <row r="24" spans="2:11" ht="34" customHeight="1">
      <c r="B24"/>
      <c r="C24" s="13"/>
      <c r="D24" s="20"/>
      <c r="E24" s="20"/>
      <c r="F24" s="14"/>
      <c r="G24" s="21" t="s">
        <v>55</v>
      </c>
      <c r="H24" s="6"/>
      <c r="I24" s="34"/>
      <c r="K24" s="10"/>
    </row>
    <row r="25" spans="2:11" ht="34" customHeight="1">
      <c r="B25"/>
      <c r="C25" s="13"/>
      <c r="D25" s="20"/>
      <c r="E25" s="20"/>
      <c r="F25" s="14"/>
      <c r="G25" s="21" t="s">
        <v>56</v>
      </c>
      <c r="H25" s="6"/>
      <c r="I25" s="34"/>
      <c r="K25" s="10"/>
    </row>
    <row r="26" spans="2:11" ht="34" customHeight="1">
      <c r="B26"/>
      <c r="C26" s="13"/>
      <c r="D26" s="20"/>
      <c r="E26" s="20"/>
      <c r="F26" s="14"/>
      <c r="G26" s="21" t="s">
        <v>58</v>
      </c>
      <c r="H26" s="6"/>
      <c r="I26" s="34"/>
      <c r="K26" s="10"/>
    </row>
    <row r="27" spans="2:11" ht="34" customHeight="1">
      <c r="B27"/>
      <c r="C27" s="13"/>
      <c r="D27" s="20"/>
      <c r="E27" s="20"/>
      <c r="F27" s="14"/>
      <c r="G27" s="21" t="s">
        <v>59</v>
      </c>
      <c r="H27" s="6"/>
      <c r="I27" s="34"/>
      <c r="K27" s="10"/>
    </row>
    <row r="28" spans="2:11" ht="34" customHeight="1">
      <c r="B28"/>
      <c r="C28" s="13"/>
      <c r="D28" s="20"/>
      <c r="E28" s="20"/>
      <c r="F28" s="14"/>
      <c r="G28" s="21" t="s">
        <v>60</v>
      </c>
      <c r="H28" s="6"/>
      <c r="I28" s="34"/>
      <c r="K28" s="10"/>
    </row>
    <row r="29" spans="2:11" ht="34" customHeight="1">
      <c r="B29"/>
      <c r="C29" s="13"/>
      <c r="D29" s="20"/>
      <c r="E29" s="20"/>
      <c r="F29" s="14"/>
      <c r="G29" s="21" t="s">
        <v>61</v>
      </c>
      <c r="H29" s="6"/>
      <c r="I29" s="34"/>
      <c r="K29" s="10"/>
    </row>
    <row r="30" spans="2:11" ht="34" customHeight="1">
      <c r="B30"/>
      <c r="C30" s="13"/>
      <c r="D30" s="20"/>
      <c r="E30" s="20"/>
      <c r="F30" s="14"/>
      <c r="G30" s="21" t="s">
        <v>62</v>
      </c>
      <c r="H30" s="6"/>
      <c r="I30" s="34"/>
      <c r="K30" s="10"/>
    </row>
    <row r="31" spans="2:11" ht="30" customHeight="1">
      <c r="B31"/>
      <c r="C31" s="13"/>
      <c r="D31" s="20"/>
      <c r="E31" s="20"/>
      <c r="F31" s="14"/>
      <c r="G31" s="14"/>
      <c r="H31" s="6"/>
      <c r="I31" s="12"/>
      <c r="K31" s="10"/>
    </row>
    <row r="32" spans="2:11" ht="62" customHeight="1">
      <c r="B32" s="8" t="str">
        <f>B18</f>
        <v>👩🏻‍🏫</v>
      </c>
      <c r="C32" s="15"/>
      <c r="D32" s="71" t="str">
        <f>"Parlons de vos dépenses pour votre projet "&amp;I12&amp;" : vous pouvez choisir jusqu'à 10 catégories de dépenses. Vous pourrez ensuite suivre leur évolution en détail dans la synthèse."</f>
        <v>Parlons de vos dépenses pour votre projet  : vous pouvez choisir jusqu'à 10 catégories de dépenses. Vous pourrez ensuite suivre leur évolution en détail dans la synthèse.</v>
      </c>
      <c r="E32" s="71"/>
      <c r="F32" s="71"/>
      <c r="G32" s="71"/>
      <c r="H32" s="71"/>
      <c r="I32" s="71"/>
    </row>
    <row r="33" spans="2:11" ht="30" customHeight="1">
      <c r="B33" s="9"/>
      <c r="C33" s="13"/>
      <c r="D33" s="20"/>
      <c r="E33" s="20"/>
      <c r="G33" s="14"/>
      <c r="H33" s="6"/>
      <c r="I33" s="6"/>
    </row>
    <row r="34" spans="2:11" ht="48" customHeight="1">
      <c r="B34"/>
      <c r="C34" s="13"/>
      <c r="D34" s="20"/>
      <c r="E34" s="20"/>
      <c r="F34" s="14"/>
      <c r="G34" s="21" t="s">
        <v>52</v>
      </c>
      <c r="H34" s="6"/>
      <c r="I34" s="34"/>
      <c r="K34" s="10">
        <f>$K$7</f>
        <v>0</v>
      </c>
    </row>
    <row r="35" spans="2:11" ht="34" customHeight="1">
      <c r="B35"/>
      <c r="C35" s="13"/>
      <c r="D35" s="20"/>
      <c r="E35" s="20"/>
      <c r="F35" s="14"/>
      <c r="G35" s="21" t="s">
        <v>53</v>
      </c>
      <c r="H35" s="6"/>
      <c r="I35" s="34"/>
      <c r="K35" s="10"/>
    </row>
    <row r="36" spans="2:11" ht="34" customHeight="1">
      <c r="B36"/>
      <c r="C36" s="13"/>
      <c r="D36" s="20"/>
      <c r="E36" s="20"/>
      <c r="F36" s="14"/>
      <c r="G36" s="21" t="s">
        <v>54</v>
      </c>
      <c r="H36" s="6"/>
      <c r="I36" s="34"/>
      <c r="K36" s="10"/>
    </row>
    <row r="37" spans="2:11" ht="34" customHeight="1">
      <c r="B37"/>
      <c r="C37" s="13"/>
      <c r="D37" s="20"/>
      <c r="E37" s="20"/>
      <c r="F37" s="14"/>
      <c r="G37" s="21" t="s">
        <v>55</v>
      </c>
      <c r="H37" s="6"/>
      <c r="I37" s="34"/>
      <c r="K37" s="10"/>
    </row>
    <row r="38" spans="2:11" ht="34" customHeight="1">
      <c r="B38"/>
      <c r="C38" s="13"/>
      <c r="D38" s="20"/>
      <c r="E38" s="20"/>
      <c r="F38" s="14"/>
      <c r="G38" s="21" t="s">
        <v>56</v>
      </c>
      <c r="H38" s="6"/>
      <c r="I38" s="34"/>
      <c r="K38" s="10"/>
    </row>
    <row r="39" spans="2:11" ht="34" customHeight="1">
      <c r="B39"/>
      <c r="C39" s="13"/>
      <c r="D39" s="20"/>
      <c r="E39" s="20"/>
      <c r="F39" s="14"/>
      <c r="G39" s="21" t="s">
        <v>58</v>
      </c>
      <c r="H39" s="6"/>
      <c r="I39" s="34"/>
      <c r="K39" s="10"/>
    </row>
    <row r="40" spans="2:11" ht="34" customHeight="1">
      <c r="B40"/>
      <c r="C40" s="13"/>
      <c r="D40" s="20"/>
      <c r="E40" s="20"/>
      <c r="F40" s="14"/>
      <c r="G40" s="21" t="s">
        <v>59</v>
      </c>
      <c r="H40" s="6"/>
      <c r="I40" s="34"/>
      <c r="K40" s="10"/>
    </row>
    <row r="41" spans="2:11" ht="34" customHeight="1">
      <c r="B41"/>
      <c r="C41" s="13"/>
      <c r="D41" s="20"/>
      <c r="E41" s="20"/>
      <c r="F41" s="14"/>
      <c r="G41" s="21" t="s">
        <v>60</v>
      </c>
      <c r="H41" s="6"/>
      <c r="I41" s="34"/>
      <c r="K41" s="10"/>
    </row>
    <row r="42" spans="2:11" ht="34" customHeight="1">
      <c r="B42"/>
      <c r="C42" s="13"/>
      <c r="D42" s="20"/>
      <c r="E42" s="20"/>
      <c r="F42" s="14"/>
      <c r="G42" s="21" t="s">
        <v>61</v>
      </c>
      <c r="H42" s="6"/>
      <c r="I42" s="34"/>
      <c r="K42" s="10"/>
    </row>
    <row r="43" spans="2:11" ht="34" customHeight="1">
      <c r="B43"/>
      <c r="C43" s="13"/>
      <c r="D43" s="20"/>
      <c r="E43" s="20"/>
      <c r="F43" s="14"/>
      <c r="G43" s="21" t="s">
        <v>62</v>
      </c>
      <c r="H43" s="6"/>
      <c r="I43" s="34"/>
      <c r="K43" s="10"/>
    </row>
    <row r="44" spans="2:11" ht="30" customHeight="1">
      <c r="B44"/>
      <c r="C44" s="13"/>
      <c r="D44" s="20"/>
      <c r="E44" s="20"/>
      <c r="F44" s="14"/>
      <c r="G44" s="14"/>
      <c r="H44" s="6"/>
      <c r="I44" s="12"/>
      <c r="K44" s="10"/>
    </row>
    <row r="45" spans="2:11" ht="93" customHeight="1">
      <c r="B45" s="8" t="str">
        <f>B5</f>
        <v>👩🏻‍🏫</v>
      </c>
      <c r="C45" s="15"/>
      <c r="D45" s="71" t="s">
        <v>73</v>
      </c>
      <c r="E45" s="71"/>
      <c r="F45" s="71"/>
      <c r="G45" s="71"/>
      <c r="H45" s="71"/>
      <c r="I45" s="71"/>
    </row>
    <row r="46" spans="2:11" ht="30" customHeight="1">
      <c r="B46" s="9"/>
      <c r="C46" s="13"/>
      <c r="D46" s="20"/>
      <c r="E46" s="20"/>
      <c r="F46" s="14"/>
      <c r="G46" s="14"/>
      <c r="H46" s="6"/>
      <c r="I46" s="6"/>
    </row>
    <row r="47" spans="2:11" ht="60">
      <c r="B47" s="9"/>
      <c r="C47" s="13"/>
      <c r="D47" s="73" t="s">
        <v>74</v>
      </c>
      <c r="E47" s="73"/>
      <c r="F47" s="73"/>
      <c r="G47" s="73"/>
      <c r="H47" s="73"/>
      <c r="I47" s="73"/>
      <c r="K47" s="10">
        <f>$K$7</f>
        <v>0</v>
      </c>
    </row>
    <row r="48" spans="2:11" ht="30" customHeight="1">
      <c r="B48" s="9"/>
      <c r="C48" s="13"/>
      <c r="D48" s="20"/>
      <c r="E48" s="20"/>
      <c r="F48" s="14"/>
      <c r="G48" s="14"/>
      <c r="H48" s="6"/>
      <c r="I48" s="6"/>
    </row>
    <row r="49" spans="2:11" ht="50" customHeight="1">
      <c r="B49" s="72" t="str">
        <f>B5</f>
        <v>👩🏻‍🏫</v>
      </c>
      <c r="C49" s="15"/>
      <c r="D49" s="71" t="s">
        <v>80</v>
      </c>
      <c r="E49" s="71"/>
      <c r="F49" s="71"/>
      <c r="G49" s="71"/>
      <c r="H49" s="71"/>
      <c r="I49" s="71"/>
    </row>
    <row r="50" spans="2:11" ht="50" customHeight="1">
      <c r="B50" s="72"/>
      <c r="C50" s="15"/>
      <c r="D50" s="71" t="str">
        <f xml:space="preserve"> "Je vous souhaite plein de succès avec"&amp;" "&amp;I12&amp;" ! "</f>
        <v xml:space="preserve">Je vous souhaite plein de succès avec  ! </v>
      </c>
      <c r="E50" s="71"/>
      <c r="F50" s="71"/>
      <c r="G50" s="71"/>
      <c r="H50" s="71"/>
      <c r="I50" s="71"/>
    </row>
    <row r="51" spans="2:11" ht="50" customHeight="1">
      <c r="B51" s="72"/>
      <c r="C51" s="15"/>
      <c r="D51" s="71" t="str">
        <f>"A bientôt, "&amp;I7&amp;" !"</f>
        <v>A bientôt,  !</v>
      </c>
      <c r="E51" s="71"/>
      <c r="F51" s="71"/>
      <c r="G51" s="71"/>
      <c r="H51" s="71"/>
      <c r="I51" s="71"/>
    </row>
    <row r="52" spans="2:11" ht="63" customHeight="1">
      <c r="B52" s="70" t="s">
        <v>5</v>
      </c>
      <c r="C52" s="70"/>
      <c r="D52" s="70"/>
      <c r="E52" s="70"/>
      <c r="F52" s="70"/>
      <c r="G52" s="70"/>
      <c r="H52" s="70"/>
      <c r="I52" s="70"/>
      <c r="J52" s="22"/>
      <c r="K52" s="22"/>
    </row>
    <row r="55" spans="2:11">
      <c r="D55" s="31"/>
    </row>
  </sheetData>
  <sheetProtection formatCells="0" formatColumns="0" formatRows="0"/>
  <mergeCells count="13">
    <mergeCell ref="D5:I5"/>
    <mergeCell ref="D10:I10"/>
    <mergeCell ref="D14:I14"/>
    <mergeCell ref="D45:I45"/>
    <mergeCell ref="D47:I47"/>
    <mergeCell ref="D18:I18"/>
    <mergeCell ref="D32:I32"/>
    <mergeCell ref="D19:I19"/>
    <mergeCell ref="B52:I52"/>
    <mergeCell ref="D51:I51"/>
    <mergeCell ref="D50:I50"/>
    <mergeCell ref="B49:B51"/>
    <mergeCell ref="D49:I49"/>
  </mergeCells>
  <phoneticPr fontId="13" type="noConversion"/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A118FF-4C94-8F42-8574-525D9C7EAB38}">
          <x14:formula1>
            <xm:f>coulisses!$A$18:$A$38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AFF7-80D8-8647-9DDD-E4057199CF8E}">
  <dimension ref="B1:T149"/>
  <sheetViews>
    <sheetView showGridLines="0" topLeftCell="C1" zoomScaleNormal="100" workbookViewId="0">
      <pane ySplit="4" topLeftCell="A5" activePane="bottomLeft" state="frozen"/>
      <selection pane="bottomLeft" activeCell="F8" sqref="F8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"&amp;"Janvier "&amp;'👩🏻‍🏫 Bienvenue !'!I16</f>
        <v xml:space="preserve"> - Janvier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G2-N2</f>
        <v>0</v>
      </c>
    </row>
    <row r="2" spans="2:20" ht="31" customHeight="1">
      <c r="B2" s="75" t="s">
        <v>24</v>
      </c>
      <c r="C2" s="75"/>
      <c r="D2" s="75"/>
      <c r="E2" s="75"/>
      <c r="F2" s="53" t="s">
        <v>50</v>
      </c>
      <c r="G2" s="54">
        <f>SUM(Tableau1[Montant])</f>
        <v>0</v>
      </c>
      <c r="H2" s="55"/>
      <c r="I2" s="75" t="s">
        <v>25</v>
      </c>
      <c r="J2" s="75"/>
      <c r="K2" s="75"/>
      <c r="L2" s="75"/>
      <c r="M2" s="53" t="s">
        <v>50</v>
      </c>
      <c r="N2" s="54">
        <f>SUM(Tableau2[Montant])</f>
        <v>0</v>
      </c>
      <c r="Q2" s="74"/>
      <c r="R2" s="74"/>
      <c r="S2" s="74"/>
      <c r="T2" s="74"/>
    </row>
    <row r="3" spans="2:20" ht="24" customHeight="1">
      <c r="H3" s="23"/>
      <c r="I3" s="23"/>
      <c r="K3" s="23"/>
      <c r="L3" s="23"/>
      <c r="M3" s="23"/>
      <c r="N3" s="23"/>
      <c r="Q3" s="24"/>
    </row>
    <row r="4" spans="2:20" ht="48" customHeight="1">
      <c r="B4" s="48" t="s">
        <v>1</v>
      </c>
      <c r="C4" s="49" t="s">
        <v>30</v>
      </c>
      <c r="D4" s="50" t="s">
        <v>8</v>
      </c>
      <c r="E4" s="48" t="s">
        <v>78</v>
      </c>
      <c r="F4" s="48" t="s">
        <v>51</v>
      </c>
      <c r="G4" s="48" t="s">
        <v>6</v>
      </c>
      <c r="H4" s="47"/>
      <c r="I4" s="56" t="s">
        <v>1</v>
      </c>
      <c r="J4" s="49" t="s">
        <v>30</v>
      </c>
      <c r="K4" s="56" t="s">
        <v>8</v>
      </c>
      <c r="L4" s="56" t="s">
        <v>63</v>
      </c>
      <c r="M4" s="56" t="s">
        <v>51</v>
      </c>
      <c r="N4" s="56" t="s">
        <v>6</v>
      </c>
    </row>
    <row r="5" spans="2:20" ht="28" customHeight="1">
      <c r="B5" s="40"/>
      <c r="C5" s="28"/>
      <c r="D5" s="36"/>
      <c r="E5" s="27"/>
      <c r="F5" s="27"/>
      <c r="G5" s="37"/>
      <c r="I5" s="40"/>
      <c r="J5" s="28"/>
      <c r="K5" s="36"/>
      <c r="L5" s="27"/>
      <c r="M5" s="27"/>
      <c r="N5" s="29"/>
    </row>
    <row r="6" spans="2:20" ht="25" customHeight="1">
      <c r="B6" s="40"/>
      <c r="C6" s="28"/>
      <c r="D6" s="36"/>
      <c r="E6" s="27"/>
      <c r="F6" s="27"/>
      <c r="G6" s="29"/>
      <c r="I6" s="40"/>
      <c r="J6" s="28"/>
      <c r="K6" s="36"/>
      <c r="L6" s="27"/>
      <c r="M6" s="27"/>
      <c r="N6" s="29"/>
    </row>
    <row r="7" spans="2:20" ht="25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37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  <c r="Q21" s="21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  <c r="Q22" s="21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</row>
    <row r="24" spans="2:17" ht="25" customHeight="1">
      <c r="B24" s="40"/>
      <c r="C24" s="28"/>
      <c r="D24" s="36"/>
      <c r="E24" s="38"/>
      <c r="F24" s="38"/>
      <c r="G24" s="39"/>
      <c r="I24" s="40"/>
      <c r="J24" s="28"/>
      <c r="K24" s="36"/>
      <c r="L24" s="27"/>
      <c r="M24" s="27"/>
      <c r="N24" s="29"/>
    </row>
    <row r="25" spans="2:17" ht="25" customHeight="1">
      <c r="B25" s="40"/>
      <c r="C25" s="28"/>
      <c r="D25" s="36"/>
      <c r="E25" s="38"/>
      <c r="F25" s="38"/>
      <c r="G25" s="39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7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9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7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27"/>
      <c r="F31" s="27"/>
      <c r="G31" s="37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27"/>
      <c r="F32" s="27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41"/>
      <c r="E99" s="27"/>
      <c r="F99" s="27"/>
      <c r="G99" s="37"/>
      <c r="I99" s="40"/>
      <c r="J99" s="28"/>
      <c r="K99" s="41"/>
      <c r="L99" s="27"/>
      <c r="M99" s="27"/>
      <c r="N99" s="29"/>
    </row>
    <row r="100" spans="2:14" ht="25" customHeight="1">
      <c r="B100" s="40"/>
      <c r="C100" s="28"/>
      <c r="D100" s="41"/>
      <c r="E100" s="27"/>
      <c r="F100" s="45" t="s">
        <v>67</v>
      </c>
      <c r="G100" s="46"/>
      <c r="I100" s="40"/>
      <c r="J100" s="28"/>
      <c r="K100" s="41"/>
      <c r="L100" s="27"/>
      <c r="M100" s="45" t="s">
        <v>68</v>
      </c>
      <c r="N100" s="46"/>
    </row>
    <row r="101" spans="2:14" ht="25" customHeight="1">
      <c r="B101" s="40"/>
      <c r="C101" s="28"/>
      <c r="D101" s="41"/>
      <c r="E101" s="27"/>
      <c r="F101" s="47">
        <f>coulisses!J2</f>
        <v>0</v>
      </c>
      <c r="G101" s="46">
        <f>SUMIF(Tableau1[Catégorie],F101,Tableau1[Montant])</f>
        <v>0</v>
      </c>
      <c r="I101" s="40"/>
      <c r="J101" s="28"/>
      <c r="K101" s="41"/>
      <c r="L101" s="27"/>
      <c r="M101" s="47">
        <f>coulisses!J14</f>
        <v>0</v>
      </c>
      <c r="N101" s="46">
        <f>SUMIF(Tableau2[Catégorie],M101,Tableau2[Montant])</f>
        <v>0</v>
      </c>
    </row>
    <row r="102" spans="2:14" ht="25" customHeight="1">
      <c r="B102" s="40"/>
      <c r="C102" s="28"/>
      <c r="D102" s="41"/>
      <c r="E102" s="27"/>
      <c r="F102" s="47">
        <f>coulisses!J3</f>
        <v>0</v>
      </c>
      <c r="G102" s="46">
        <f>SUMIF(Tableau1[Catégorie],F102,Tableau1[Montant])</f>
        <v>0</v>
      </c>
      <c r="I102" s="40"/>
      <c r="J102" s="28"/>
      <c r="K102" s="41"/>
      <c r="L102" s="27"/>
      <c r="M102" s="47">
        <f>coulisses!J15</f>
        <v>0</v>
      </c>
      <c r="N102" s="46">
        <f>SUMIF(Tableau2[Catégorie],M102,Tableau2[Montant])</f>
        <v>0</v>
      </c>
    </row>
    <row r="103" spans="2:14" ht="25" customHeight="1">
      <c r="B103" s="40"/>
      <c r="C103" s="28"/>
      <c r="D103" s="41"/>
      <c r="E103" s="27"/>
      <c r="F103" s="47">
        <f>coulisses!J4</f>
        <v>0</v>
      </c>
      <c r="G103" s="46">
        <f>SUMIF(Tableau1[Catégorie],F103,Tableau1[Montant])</f>
        <v>0</v>
      </c>
      <c r="I103" s="40"/>
      <c r="J103" s="28"/>
      <c r="K103" s="41"/>
      <c r="L103" s="27"/>
      <c r="M103" s="47">
        <f>coulisses!J16</f>
        <v>0</v>
      </c>
      <c r="N103" s="46">
        <f>SUMIF(Tableau2[Catégorie],M103,Tableau2[Montant])</f>
        <v>0</v>
      </c>
    </row>
    <row r="104" spans="2:14" ht="25" customHeight="1">
      <c r="B104" s="40"/>
      <c r="C104" s="28"/>
      <c r="D104" s="41"/>
      <c r="E104" s="27"/>
      <c r="F104" s="47">
        <f>coulisses!J5</f>
        <v>0</v>
      </c>
      <c r="G104" s="46">
        <f>SUMIF(Tableau1[Catégorie],F104,Tableau1[Montant])</f>
        <v>0</v>
      </c>
      <c r="I104" s="40"/>
      <c r="J104" s="28"/>
      <c r="K104" s="41"/>
      <c r="L104" s="27"/>
      <c r="M104" s="47">
        <f>coulisses!J17</f>
        <v>0</v>
      </c>
      <c r="N104" s="46">
        <f>SUMIF(Tableau2[Catégorie],M104,Tableau2[Montant])</f>
        <v>0</v>
      </c>
    </row>
    <row r="105" spans="2:14" ht="25" customHeight="1">
      <c r="B105" s="40"/>
      <c r="C105" s="28"/>
      <c r="D105" s="41"/>
      <c r="E105" s="27"/>
      <c r="F105" s="47">
        <f>coulisses!J6</f>
        <v>0</v>
      </c>
      <c r="G105" s="46">
        <f>SUMIF(Tableau1[Catégorie],F105,Tableau1[Montant])</f>
        <v>0</v>
      </c>
      <c r="I105" s="40"/>
      <c r="J105" s="28"/>
      <c r="K105" s="41"/>
      <c r="L105" s="27"/>
      <c r="M105" s="47">
        <f>coulisses!J18</f>
        <v>0</v>
      </c>
      <c r="N105" s="46">
        <f>SUMIF(Tableau2[Catégorie],M105,Tableau2[Montant])</f>
        <v>0</v>
      </c>
    </row>
    <row r="106" spans="2:14" ht="25" customHeight="1">
      <c r="B106" s="40"/>
      <c r="C106" s="28"/>
      <c r="D106" s="41"/>
      <c r="E106" s="27"/>
      <c r="F106" s="47">
        <f>coulisses!J7</f>
        <v>0</v>
      </c>
      <c r="G106" s="46">
        <f>SUMIF(Tableau1[Catégorie],F106,Tableau1[Montant])</f>
        <v>0</v>
      </c>
      <c r="I106" s="40"/>
      <c r="J106" s="28"/>
      <c r="K106" s="41"/>
      <c r="L106" s="27"/>
      <c r="M106" s="47">
        <f>coulisses!J19</f>
        <v>0</v>
      </c>
      <c r="N106" s="46">
        <f>SUMIF(Tableau2[Catégorie],M106,Tableau2[Montant])</f>
        <v>0</v>
      </c>
    </row>
    <row r="107" spans="2:14" ht="25" customHeight="1">
      <c r="B107" s="40"/>
      <c r="C107" s="28"/>
      <c r="D107" s="41"/>
      <c r="E107" s="27"/>
      <c r="F107" s="47">
        <f>coulisses!J8</f>
        <v>0</v>
      </c>
      <c r="G107" s="46">
        <f>SUMIF(Tableau1[Catégorie],F107,Tableau1[Montant])</f>
        <v>0</v>
      </c>
      <c r="I107" s="40"/>
      <c r="J107" s="28"/>
      <c r="K107" s="41"/>
      <c r="L107" s="27"/>
      <c r="M107" s="47">
        <f>coulisses!J20</f>
        <v>0</v>
      </c>
      <c r="N107" s="46">
        <f>SUMIF(Tableau2[Catégorie],M107,Tableau2[Montant])</f>
        <v>0</v>
      </c>
    </row>
    <row r="108" spans="2:14" ht="25" customHeight="1">
      <c r="B108" s="40"/>
      <c r="C108" s="28"/>
      <c r="D108" s="41"/>
      <c r="E108" s="27"/>
      <c r="F108" s="47">
        <f>coulisses!J9</f>
        <v>0</v>
      </c>
      <c r="G108" s="46">
        <f>SUMIF(Tableau1[Catégorie],F108,Tableau1[Montant])</f>
        <v>0</v>
      </c>
      <c r="I108" s="40"/>
      <c r="J108" s="28"/>
      <c r="K108" s="41"/>
      <c r="L108" s="27"/>
      <c r="M108" s="47">
        <f>coulisses!J21</f>
        <v>0</v>
      </c>
      <c r="N108" s="46">
        <f>SUMIF(Tableau2[Catégorie],M108,Tableau2[Montant])</f>
        <v>0</v>
      </c>
    </row>
    <row r="109" spans="2:14" ht="25" customHeight="1">
      <c r="B109" s="40"/>
      <c r="C109" s="28"/>
      <c r="D109" s="41"/>
      <c r="E109" s="27"/>
      <c r="F109" s="47">
        <f>coulisses!J10</f>
        <v>0</v>
      </c>
      <c r="G109" s="46">
        <f>SUMIF(Tableau1[Catégorie],F109,Tableau1[Montant])</f>
        <v>0</v>
      </c>
      <c r="I109" s="40"/>
      <c r="J109" s="28"/>
      <c r="K109" s="41"/>
      <c r="L109" s="27"/>
      <c r="M109" s="47">
        <f>coulisses!J22</f>
        <v>0</v>
      </c>
      <c r="N109" s="46">
        <f>SUMIF(Tableau2[Catégorie],M109,Tableau2[Montant])</f>
        <v>0</v>
      </c>
    </row>
    <row r="110" spans="2:14" ht="25" customHeight="1">
      <c r="B110" s="40"/>
      <c r="C110" s="28"/>
      <c r="D110" s="41"/>
      <c r="E110" s="27"/>
      <c r="F110" s="47">
        <f>coulisses!J11</f>
        <v>0</v>
      </c>
      <c r="G110" s="46">
        <f>SUMIF(Tableau1[Catégorie],F110,Tableau1[Montant])</f>
        <v>0</v>
      </c>
      <c r="I110" s="40"/>
      <c r="J110" s="28"/>
      <c r="K110" s="41"/>
      <c r="L110" s="27"/>
      <c r="M110" s="47">
        <f>coulisses!J23</f>
        <v>0</v>
      </c>
      <c r="N110" s="46">
        <f>SUMIF(Tableau2[Catégorie],M110,Tableau2[Montant])</f>
        <v>0</v>
      </c>
    </row>
    <row r="111" spans="2:14" ht="25" customHeight="1">
      <c r="B111" s="40"/>
      <c r="C111" s="28"/>
      <c r="D111" s="41"/>
      <c r="E111" s="27"/>
      <c r="F111" s="47" t="str">
        <f>coulisses!J12</f>
        <v>Autres recettes</v>
      </c>
      <c r="G111" s="46">
        <f>SUMIF(Tableau1[Catégorie],F111,Tableau1[Montant])</f>
        <v>0</v>
      </c>
      <c r="I111" s="40"/>
      <c r="J111" s="28"/>
      <c r="K111" s="41"/>
      <c r="L111" s="27"/>
      <c r="M111" s="47" t="str">
        <f>coulisses!J24</f>
        <v>Cotisations sociales</v>
      </c>
      <c r="N111" s="46">
        <f>SUMIF(Tableau2[Catégorie],M111,Tableau2[Montant])</f>
        <v>0</v>
      </c>
    </row>
    <row r="112" spans="2:14" ht="25" customHeight="1">
      <c r="B112" s="40"/>
      <c r="C112" s="28"/>
      <c r="D112" s="41"/>
      <c r="E112" s="27"/>
      <c r="F112" s="27"/>
      <c r="G112" s="37"/>
      <c r="I112" s="40"/>
      <c r="J112" s="28"/>
      <c r="K112" s="41"/>
      <c r="L112" s="27"/>
      <c r="M112" s="47" t="str">
        <f>coulisses!J25</f>
        <v>Autres dépenses</v>
      </c>
      <c r="N112" s="69">
        <f>SUMIF(Tableau2[Catégorie],M112,Tableau2[Montant])</f>
        <v>0</v>
      </c>
    </row>
    <row r="113" spans="2:14" ht="25" customHeight="1">
      <c r="B113" s="40"/>
      <c r="C113" s="28"/>
      <c r="D113" s="41"/>
      <c r="E113" s="27"/>
      <c r="F113" s="27"/>
      <c r="G113" s="37"/>
      <c r="I113" s="40"/>
      <c r="J113" s="28"/>
      <c r="K113" s="41"/>
      <c r="L113" s="27"/>
      <c r="M113" s="27"/>
      <c r="N113" s="29"/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27"/>
      <c r="N114" s="29"/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36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18">
      <c r="D149" s="32"/>
      <c r="F149" s="27"/>
      <c r="G149" s="37"/>
    </row>
  </sheetData>
  <sheetProtection formatCells="0" formatColumns="0" formatRows="0"/>
  <mergeCells count="3">
    <mergeCell ref="Q2:T2"/>
    <mergeCell ref="B2:E2"/>
    <mergeCell ref="I2:L2"/>
  </mergeCells>
  <phoneticPr fontId="13" type="noConversion"/>
  <pageMargins left="0.7" right="0.7" top="0.75" bottom="0.75" header="0.3" footer="0.3"/>
  <pageSetup paperSize="9" scale="42" orientation="portrait" horizontalDpi="0" verticalDpi="0"/>
  <rowBreaks count="1" manualBreakCount="1">
    <brk id="63" max="13" man="1"/>
  </rowBreaks>
  <colBreaks count="1" manualBreakCount="1">
    <brk id="7" max="1048575" man="1"/>
  </colBreaks>
  <ignoredErrors>
    <ignoredError sqref="F101:F111 M102:N104 G101:G111 M106:N110 M105 M101" unlockedFormula="1"/>
  </ignoredError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AE3AE3E-3FD6-6C44-8475-5F19CC319F14}">
          <x14:formula1>
            <xm:f>coulisses!$I$2:$I$5</xm:f>
          </x14:formula1>
          <xm:sqref>C5:C98 J5:J98</xm:sqref>
        </x14:dataValidation>
        <x14:dataValidation type="list" allowBlank="1" showInputMessage="1" showErrorMessage="1" xr:uid="{09AC555C-4AFE-C347-8D5D-54148BC1F5EA}">
          <x14:formula1>
            <xm:f>coulisses!$J$2:$J$12</xm:f>
          </x14:formula1>
          <xm:sqref>F5:F98</xm:sqref>
        </x14:dataValidation>
        <x14:dataValidation type="list" allowBlank="1" showInputMessage="1" showErrorMessage="1" xr:uid="{04276BE0-6DBD-9F46-B43C-286B6EAFB2AF}">
          <x14:formula1>
            <xm:f>coulisses!$J$14:$J$25</xm:f>
          </x14:formula1>
          <xm:sqref>M5:M98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3D82-3996-9649-AFBE-BC0C4BB1CC70}">
  <dimension ref="B1:T151"/>
  <sheetViews>
    <sheetView showGridLines="0" topLeftCell="J1" zoomScaleNormal="100" workbookViewId="0">
      <pane ySplit="6" topLeftCell="A7" activePane="bottomLeft" state="frozen"/>
      <selection activeCell="F32" sqref="F32"/>
      <selection pane="bottomLeft" activeCell="M14" sqref="M14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7"/>
      <c r="D1" s="52" t="str">
        <f>'👩🏻‍🏫 Bienvenue !'!I12&amp;" - "&amp;"Février "&amp;'👩🏻‍🏫 Bienvenue !'!I16</f>
        <v xml:space="preserve"> - Février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2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SUMIF(Tableau16[Catégorie],F103,Tableau16[Montant])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SUMIF(Tableau27[Catégorie],M103,Tableau27[Montant])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SUMIF(Tableau16[Catégorie],F104,Tableau16[Montant])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SUMIF(Tableau27[Catégorie],M104,Tableau27[Montant])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SUMIF(Tableau16[Catégorie],F105,Tableau16[Montant])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SUMIF(Tableau27[Catégorie],M105,Tableau27[Montant])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SUMIF(Tableau16[Catégorie],F106,Tableau16[Montant])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SUMIF(Tableau27[Catégorie],M106,Tableau27[Montant])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SUMIF(Tableau16[Catégorie],F107,Tableau16[Montant])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SUMIF(Tableau27[Catégorie],M107,Tableau27[Montant])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SUMIF(Tableau16[Catégorie],F108,Tableau16[Montant])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SUMIF(Tableau27[Catégorie],M108,Tableau27[Montant])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SUMIF(Tableau16[Catégorie],F109,Tableau16[Montant])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SUMIF(Tableau27[Catégorie],M109,Tableau27[Montant])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SUMIF(Tableau16[Catégorie],F110,Tableau16[Montant])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SUMIF(Tableau27[Catégorie],M110,Tableau27[Montant])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SUMIF(Tableau16[Catégorie],F111,Tableau16[Montant])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SUMIF(Tableau27[Catégorie],M111,Tableau27[Montant])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SUMIF(Tableau16[Catégorie],F112,Tableau16[Montant])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SUMIF(Tableau27[Catégorie],M112,Tableau27[Montant])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SUMIF(Tableau16[Catégorie],F113,Tableau16[Montant])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SUMIF(Tableau27[Catégorie],M113,Tableau27[Montant])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SUMIF(Tableau27[Catégorie],M114,Tableau27[Montant])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E5749A9-4466-1C41-81D1-DB269A4F0209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9306376F-8090-3A44-8765-5FB9B8E225BE}">
          <x14:formula1>
            <xm:f>coulisses!$J$2:$J$12</xm:f>
          </x14:formula1>
          <xm:sqref>F7:F100</xm:sqref>
        </x14:dataValidation>
        <x14:dataValidation type="list" allowBlank="1" showInputMessage="1" showErrorMessage="1" xr:uid="{DFE8B177-8873-9A41-8490-A76FF1225984}">
          <x14:formula1>
            <xm:f>coulisses!$J$14:$J$25</xm:f>
          </x14:formula1>
          <xm:sqref>M7:M100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A853-DF2E-254A-A80C-61D37AC5D775}">
  <dimension ref="B1:T151"/>
  <sheetViews>
    <sheetView showGridLines="0" topLeftCell="I1" zoomScaleNormal="100" workbookViewId="0">
      <pane ySplit="6" topLeftCell="A16" activePane="bottomLeft" state="frozen"/>
      <selection activeCell="F32" sqref="F32"/>
      <selection pane="bottomLeft" activeCell="M22" sqref="M22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"&amp;"Mars "&amp;'👩🏻‍🏫 Bienvenue !'!I16</f>
        <v xml:space="preserve"> - Mars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SUMIF(Tableau1610[Catégorie],F103,Tableau1610[Montant])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SUMIF(Tableau2711[Catégorie],M103,Tableau2711[Montant])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SUMIF(Tableau1610[Catégorie],F104,Tableau1610[Montant])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SUMIF(Tableau2711[Catégorie],M104,Tableau2711[Montant])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SUMIF(Tableau1610[Catégorie],F105,Tableau1610[Montant])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SUMIF(Tableau2711[Catégorie],M105,Tableau2711[Montant])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SUMIF(Tableau1610[Catégorie],F106,Tableau1610[Montant])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SUMIF(Tableau2711[Catégorie],M106,Tableau2711[Montant])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SUMIF(Tableau1610[Catégorie],F107,Tableau1610[Montant])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SUMIF(Tableau2711[Catégorie],M107,Tableau2711[Montant])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SUMIF(Tableau1610[Catégorie],F108,Tableau1610[Montant])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SUMIF(Tableau2711[Catégorie],M108,Tableau2711[Montant])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SUMIF(Tableau1610[Catégorie],F109,Tableau1610[Montant])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SUMIF(Tableau2711[Catégorie],M109,Tableau2711[Montant])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SUMIF(Tableau1610[Catégorie],F110,Tableau1610[Montant])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SUMIF(Tableau2711[Catégorie],M110,Tableau2711[Montant])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SUMIF(Tableau1610[Catégorie],F111,Tableau1610[Montant])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SUMIF(Tableau2711[Catégorie],M111,Tableau2711[Montant])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SUMIF(Tableau1610[Catégorie],F112,Tableau1610[Montant])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SUMIF(Tableau2711[Catégorie],M112,Tableau2711[Montant])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SUMIF(Tableau1610[Catégorie],F113,Tableau1610[Montant])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SUMIF(Tableau2711[Catégorie],M113,Tableau2711[Montant])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SUMIF(Tableau2711[Catégorie],M114,Tableau2711[Montant])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0C71627-8186-BA4F-AE5D-D01706EA7D51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FF90A3ED-60F7-8F4D-A1C5-C2A63F22BB2E}">
          <x14:formula1>
            <xm:f>coulisses!$J$2:$J$12</xm:f>
          </x14:formula1>
          <xm:sqref>F7:F100</xm:sqref>
        </x14:dataValidation>
        <x14:dataValidation type="list" allowBlank="1" showInputMessage="1" showErrorMessage="1" xr:uid="{AEEB79C9-0633-3C43-B45B-BF649DED311E}">
          <x14:formula1>
            <xm:f>coulisses!$J$14:$J$25</xm:f>
          </x14:formula1>
          <xm:sqref>M7:M100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E5EB-6053-F840-95AE-E03E20A5E9F8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"&amp;"Avril "&amp;'👩🏻‍🏫 Bienvenue !'!I16</f>
        <v xml:space="preserve"> - Avril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SUMIF(Tableau161014[Catégorie],F103,Tableau161014[Montant])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SUMIF(Tableau271115[Catégorie],M103,Tableau271115[Montant])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SUMIF(Tableau161014[Catégorie],F104,Tableau161014[Montant])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SUMIF(Tableau271115[Catégorie],M104,Tableau271115[Montant])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SUMIF(Tableau161014[Catégorie],F105,Tableau161014[Montant])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SUMIF(Tableau271115[Catégorie],M105,Tableau271115[Montant])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SUMIF(Tableau161014[Catégorie],F106,Tableau161014[Montant])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SUMIF(Tableau271115[Catégorie],M106,Tableau271115[Montant])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SUMIF(Tableau161014[Catégorie],F107,Tableau161014[Montant])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SUMIF(Tableau271115[Catégorie],M107,Tableau271115[Montant])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SUMIF(Tableau161014[Catégorie],F108,Tableau161014[Montant])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SUMIF(Tableau271115[Catégorie],M108,Tableau271115[Montant])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SUMIF(Tableau161014[Catégorie],F109,Tableau161014[Montant])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SUMIF(Tableau271115[Catégorie],M109,Tableau271115[Montant])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SUMIF(Tableau161014[Catégorie],F110,Tableau161014[Montant])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SUMIF(Tableau271115[Catégorie],M110,Tableau271115[Montant])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SUMIF(Tableau161014[Catégorie],F111,Tableau161014[Montant])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SUMIF(Tableau271115[Catégorie],M111,Tableau271115[Montant])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SUMIF(Tableau161014[Catégorie],F112,Tableau161014[Montant])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SUMIF(Tableau271115[Catégorie],M112,Tableau271115[Montant])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SUMIF(Tableau161014[Catégorie],F113,Tableau161014[Montant])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SUMIF(Tableau271115[Catégorie],M113,Tableau271115[Montant])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SUMIF(Tableau271115[Catégorie],M114,Tableau271115[Montant])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1DF3B18-B46D-A94E-8198-025F067B3B1A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4DB29966-36A4-C64E-81B4-7D8CF1270102}">
          <x14:formula1>
            <xm:f>coulisses!$J$2:$J$12</xm:f>
          </x14:formula1>
          <xm:sqref>F7:F100</xm:sqref>
        </x14:dataValidation>
        <x14:dataValidation type="list" allowBlank="1" showInputMessage="1" showErrorMessage="1" xr:uid="{882658D7-1960-8A4C-9432-E4CFCF621067}">
          <x14:formula1>
            <xm:f>coulisses!$J$14:$J$25</xm:f>
          </x14:formula1>
          <xm:sqref>M7:M100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23D13-EC82-3846-B9F7-957CFE2D49B3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"&amp;"Mai "&amp;'👩🏻‍🏫 Bienvenue !'!I16</f>
        <v xml:space="preserve"> - Mai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SUM(Tableau16101418[Montant])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SUM(Tableau27111519[Montant])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SUMIF(Tableau16101418[Catégorie],F103,Tableau16101418[Montant])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SUMIF(Tableau27111519[Catégorie],M103,Tableau27111519[Montant])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SUMIF(Tableau16101418[Catégorie],F104,Tableau16101418[Montant])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SUMIF(Tableau27111519[Catégorie],M104,Tableau27111519[Montant])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SUMIF(Tableau16101418[Catégorie],F105,Tableau16101418[Montant])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SUMIF(Tableau27111519[Catégorie],M105,Tableau27111519[Montant])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SUMIF(Tableau16101418[Catégorie],F106,Tableau16101418[Montant])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SUMIF(Tableau27111519[Catégorie],M106,Tableau27111519[Montant])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SUMIF(Tableau16101418[Catégorie],F107,Tableau16101418[Montant])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SUMIF(Tableau27111519[Catégorie],M107,Tableau27111519[Montant])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SUMIF(Tableau16101418[Catégorie],F108,Tableau16101418[Montant])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SUMIF(Tableau27111519[Catégorie],M108,Tableau27111519[Montant])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SUMIF(Tableau16101418[Catégorie],F109,Tableau16101418[Montant])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SUMIF(Tableau27111519[Catégorie],M109,Tableau27111519[Montant])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SUMIF(Tableau16101418[Catégorie],F110,Tableau16101418[Montant])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SUMIF(Tableau27111519[Catégorie],M110,Tableau27111519[Montant])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SUMIF(Tableau16101418[Catégorie],F111,Tableau16101418[Montant])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SUMIF(Tableau27111519[Catégorie],M111,Tableau27111519[Montant])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SUMIF(Tableau16101418[Catégorie],F112,Tableau16101418[Montant])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SUMIF(Tableau27111519[Catégorie],M112,Tableau27111519[Montant])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SUMIF(Tableau16101418[Catégorie],F113,Tableau16101418[Montant])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SUMIF(Tableau27111519[Catégorie],M113,Tableau27111519[Montant])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SUMIF(Tableau27111519[Catégorie],M114,Tableau27111519[Montant])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BE4CB34-E0E0-3943-9315-85AE71F497C8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C31EF658-BD9E-F647-A389-87F863817E32}">
          <x14:formula1>
            <xm:f>coulisses!$J$2:$J$12</xm:f>
          </x14:formula1>
          <xm:sqref>F7:F100</xm:sqref>
        </x14:dataValidation>
        <x14:dataValidation type="list" allowBlank="1" showInputMessage="1" showErrorMessage="1" xr:uid="{CF10E8C7-3B3F-B244-9D34-05CFA4A61A37}">
          <x14:formula1>
            <xm:f>coulisses!$J$14:$J$25</xm:f>
          </x14:formula1>
          <xm:sqref>M7:M100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7349-58E3-3A48-89EA-25D350E4BF24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"&amp;"Juin "&amp;'👩🏻‍🏫 Bienvenue !'!I16</f>
        <v xml:space="preserve"> - Juin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SUM(Tableau16101422[Montant])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SUM(Tableau27111523[Montant])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SUMIF(Tableau16101422[Catégorie],F103,Tableau16101422[Montant])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SUMIF(Tableau27111523[Catégorie],M103,Tableau27111523[Montant])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SUMIF(Tableau16101422[Catégorie],F104,Tableau16101422[Montant])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SUMIF(Tableau27111523[Catégorie],M104,Tableau27111523[Montant])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SUMIF(Tableau16101422[Catégorie],F105,Tableau16101422[Montant])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SUMIF(Tableau27111523[Catégorie],M105,Tableau27111523[Montant])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SUMIF(Tableau16101422[Catégorie],F106,Tableau16101422[Montant])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SUMIF(Tableau27111523[Catégorie],M106,Tableau27111523[Montant])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SUMIF(Tableau16101422[Catégorie],F107,Tableau16101422[Montant])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SUMIF(Tableau27111523[Catégorie],M107,Tableau27111523[Montant])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SUMIF(Tableau16101422[Catégorie],F108,Tableau16101422[Montant])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SUMIF(Tableau27111523[Catégorie],M108,Tableau27111523[Montant])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SUMIF(Tableau16101422[Catégorie],F109,Tableau16101422[Montant])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SUMIF(Tableau27111523[Catégorie],M109,Tableau27111523[Montant])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SUMIF(Tableau16101422[Catégorie],F110,Tableau16101422[Montant])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SUMIF(Tableau27111523[Catégorie],M110,Tableau27111523[Montant])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SUMIF(Tableau16101422[Catégorie],F111,Tableau16101422[Montant])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SUMIF(Tableau27111523[Catégorie],M111,Tableau27111523[Montant])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SUMIF(Tableau16101422[Catégorie],F112,Tableau16101422[Montant])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SUMIF(Tableau27111523[Catégorie],M112,Tableau27111523[Montant])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SUMIF(Tableau16101422[Catégorie],F113,Tableau16101422[Montant])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SUMIF(Tableau27111523[Catégorie],M113,Tableau27111523[Montant])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SUMIF(Tableau27111523[Catégorie],M114,Tableau27111523[Montant])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2513EB9-7183-7544-8A77-21D629AE206A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90727180-C434-604F-8F49-6A936E5E1EE8}">
          <x14:formula1>
            <xm:f>coulisses!$J$2:$J$12</xm:f>
          </x14:formula1>
          <xm:sqref>F7:F100</xm:sqref>
        </x14:dataValidation>
        <x14:dataValidation type="list" allowBlank="1" showInputMessage="1" showErrorMessage="1" xr:uid="{D3B0CC54-8C06-B945-A59E-84C9E547E99A}">
          <x14:formula1>
            <xm:f>coulisses!$J$14:$J$25</xm:f>
          </x14:formula1>
          <xm:sqref>M7:M100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F05F-0D22-9443-B887-1A08E5F76A6F}">
  <dimension ref="B1:T151"/>
  <sheetViews>
    <sheetView showGridLines="0" topLeftCell="H1" zoomScaleNormal="100" workbookViewId="0">
      <pane ySplit="6" topLeftCell="A7" activePane="bottomLeft" state="frozen"/>
      <selection activeCell="P22" sqref="P22"/>
      <selection pane="bottomLeft" activeCell="M14" sqref="M14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"&amp;"Juillet "&amp;'👩🏻‍🏫 Bienvenue !'!I16</f>
        <v xml:space="preserve"> - Juillet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SUM(Tableau1610142226[Montant])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SUM(Tableau2711152327[Montant])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SUMIF(Tableau1610142226[Catégorie],F103,Tableau1610142226[Montant])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SUMIF(Tableau2711152327[Catégorie],M103,Tableau2711152327[Montant])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SUMIF(Tableau1610142226[Catégorie],F104,Tableau1610142226[Montant])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SUMIF(Tableau2711152327[Catégorie],M104,Tableau2711152327[Montant])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SUMIF(Tableau1610142226[Catégorie],F105,Tableau1610142226[Montant])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SUMIF(Tableau2711152327[Catégorie],M105,Tableau2711152327[Montant])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SUMIF(Tableau1610142226[Catégorie],F106,Tableau1610142226[Montant])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SUMIF(Tableau2711152327[Catégorie],M106,Tableau2711152327[Montant])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SUMIF(Tableau1610142226[Catégorie],F107,Tableau1610142226[Montant])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SUMIF(Tableau2711152327[Catégorie],M107,Tableau2711152327[Montant])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SUMIF(Tableau1610142226[Catégorie],F108,Tableau1610142226[Montant])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SUMIF(Tableau2711152327[Catégorie],M108,Tableau2711152327[Montant])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SUMIF(Tableau1610142226[Catégorie],F109,Tableau1610142226[Montant])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SUMIF(Tableau2711152327[Catégorie],M109,Tableau2711152327[Montant])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SUMIF(Tableau1610142226[Catégorie],F110,Tableau1610142226[Montant])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SUMIF(Tableau2711152327[Catégorie],M110,Tableau2711152327[Montant])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SUMIF(Tableau1610142226[Catégorie],F111,Tableau1610142226[Montant])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SUMIF(Tableau2711152327[Catégorie],M111,Tableau2711152327[Montant])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SUMIF(Tableau1610142226[Catégorie],F112,Tableau1610142226[Montant])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SUMIF(Tableau2711152327[Catégorie],M112,Tableau2711152327[Montant])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SUMIF(Tableau1610142226[Catégorie],F113,Tableau1610142226[Montant])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SUMIF(Tableau2711152327[Catégorie],M113,Tableau2711152327[Montant])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SUMIF(Tableau2711152327[Catégorie],M114,Tableau2711152327[Montant])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1" orientation="portrait" horizontalDpi="0" verticalDpi="0"/>
  <colBreaks count="1" manualBreakCount="1">
    <brk id="8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4B4AA2C-DDDB-9E43-8D6D-4EF4221B729D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F65751C5-EC3E-D34C-98E6-847D000D3490}">
          <x14:formula1>
            <xm:f>coulisses!$J$2:$J$12</xm:f>
          </x14:formula1>
          <xm:sqref>F7:F100</xm:sqref>
        </x14:dataValidation>
        <x14:dataValidation type="list" allowBlank="1" showInputMessage="1" showErrorMessage="1" xr:uid="{50E1220D-C484-F249-874A-BBAA5BD0CAD9}">
          <x14:formula1>
            <xm:f>coulisses!$J$14:$J$25</xm:f>
          </x14:formula1>
          <xm:sqref>M7:M100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195A-17A2-F846-9DD6-AAB8C24AFB64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"&amp;"Août "&amp;'👩🏻‍🏫 Bienvenue !'!I16</f>
        <v xml:space="preserve"> - Août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SUM(Tableau161014222630[Montant])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SUM(Tableau271115232731[Montant])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63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SUMIF(Tableau161014222630[Catégorie],F103,Tableau161014222630[Montant])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SUMIF(Tableau271115232731[Catégorie],M103,Tableau271115232731[Montant])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SUMIF(Tableau161014222630[Catégorie],F104,Tableau161014222630[Montant])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SUMIF(Tableau271115232731[Catégorie],M104,Tableau271115232731[Montant])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SUMIF(Tableau161014222630[Catégorie],F105,Tableau161014222630[Montant])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SUMIF(Tableau271115232731[Catégorie],M105,Tableau271115232731[Montant])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SUMIF(Tableau161014222630[Catégorie],F106,Tableau161014222630[Montant])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SUMIF(Tableau271115232731[Catégorie],M106,Tableau271115232731[Montant])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SUMIF(Tableau161014222630[Catégorie],F107,Tableau161014222630[Montant])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SUMIF(Tableau271115232731[Catégorie],M107,Tableau271115232731[Montant])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SUMIF(Tableau161014222630[Catégorie],F108,Tableau161014222630[Montant])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SUMIF(Tableau271115232731[Catégorie],M108,Tableau271115232731[Montant])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SUMIF(Tableau161014222630[Catégorie],F109,Tableau161014222630[Montant])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SUMIF(Tableau271115232731[Catégorie],M109,Tableau271115232731[Montant])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SUMIF(Tableau161014222630[Catégorie],F110,Tableau161014222630[Montant])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SUMIF(Tableau271115232731[Catégorie],M110,Tableau271115232731[Montant])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SUMIF(Tableau161014222630[Catégorie],F111,Tableau161014222630[Montant])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SUMIF(Tableau271115232731[Catégorie],M111,Tableau271115232731[Montant])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SUMIF(Tableau161014222630[Catégorie],F112,Tableau161014222630[Montant])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SUMIF(Tableau271115232731[Catégorie],M112,Tableau271115232731[Montant])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SUMIF(Tableau161014222630[Catégorie],F113,Tableau161014222630[Montant])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SUMIF(Tableau271115232731[Catégorie],M113,Tableau271115232731[Montant])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SUMIF(Tableau271115232731[Catégorie],M114,Tableau271115232731[Montant])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048575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4FA4CB6-5155-914C-BABA-DCB1DC5B0245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D0565752-CCCC-6A49-AFD1-03FAC1EF361E}">
          <x14:formula1>
            <xm:f>coulisses!$J$2:$J$12</xm:f>
          </x14:formula1>
          <xm:sqref>F7:F100</xm:sqref>
        </x14:dataValidation>
        <x14:dataValidation type="list" allowBlank="1" showInputMessage="1" showErrorMessage="1" xr:uid="{D102E8A4-D340-1040-855B-BB32201DFBA7}">
          <x14:formula1>
            <xm:f>coulisses!$J$14:$J$25</xm:f>
          </x14:formula1>
          <xm:sqref>M7:M100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807D-728E-584E-8955-2FBB41260E02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"&amp;"Septembre "&amp;'👩🏻‍🏫 Bienvenue !'!I16</f>
        <v xml:space="preserve"> - Septembre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SUM(Tableau16101422263034[Montant])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SUM(Tableau27111523273135[Montant])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SUMIF(Tableau16101422263034[Catégorie],F103,Tableau16101422263034[Montant])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SUMIF(Tableau27111523273135[Catégorie],M103,Tableau27111523273135[Montant])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SUMIF(Tableau16101422263034[Catégorie],F104,Tableau16101422263034[Montant])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SUMIF(Tableau27111523273135[Catégorie],M104,Tableau27111523273135[Montant])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SUMIF(Tableau16101422263034[Catégorie],F105,Tableau16101422263034[Montant])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SUMIF(Tableau27111523273135[Catégorie],M105,Tableau27111523273135[Montant])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SUMIF(Tableau16101422263034[Catégorie],F106,Tableau16101422263034[Montant])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SUMIF(Tableau27111523273135[Catégorie],M106,Tableau27111523273135[Montant])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SUMIF(Tableau16101422263034[Catégorie],F107,Tableau16101422263034[Montant])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SUMIF(Tableau27111523273135[Catégorie],M107,Tableau27111523273135[Montant])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SUMIF(Tableau16101422263034[Catégorie],F108,Tableau16101422263034[Montant])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SUMIF(Tableau27111523273135[Catégorie],M108,Tableau27111523273135[Montant])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SUMIF(Tableau16101422263034[Catégorie],F109,Tableau16101422263034[Montant])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SUMIF(Tableau27111523273135[Catégorie],M109,Tableau27111523273135[Montant])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SUMIF(Tableau16101422263034[Catégorie],F110,Tableau16101422263034[Montant])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SUMIF(Tableau27111523273135[Catégorie],M110,Tableau27111523273135[Montant])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SUMIF(Tableau16101422263034[Catégorie],F111,Tableau16101422263034[Montant])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SUMIF(Tableau27111523273135[Catégorie],M111,Tableau27111523273135[Montant])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SUMIF(Tableau16101422263034[Catégorie],F112,Tableau16101422263034[Montant])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SUMIF(Tableau27111523273135[Catégorie],M112,Tableau27111523273135[Montant])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SUMIF(Tableau16101422263034[Catégorie],F113,Tableau16101422263034[Montant])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SUMIF(Tableau27111523273135[Catégorie],M113,Tableau27111523273135[Montant])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SUMIF(Tableau27111523273135[Catégorie],M114,Tableau27111523273135[Montant])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4EF60E4-0602-654A-9D40-181FA825E435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32D8128E-BBF6-3B40-B8BA-74937BFC9FAC}">
          <x14:formula1>
            <xm:f>coulisses!$J$2:$J$12</xm:f>
          </x14:formula1>
          <xm:sqref>F7:F100</xm:sqref>
        </x14:dataValidation>
        <x14:dataValidation type="list" allowBlank="1" showInputMessage="1" showErrorMessage="1" xr:uid="{134A3129-1783-614C-9B17-D775EE0FE055}">
          <x14:formula1>
            <xm:f>coulisses!$J$14:$J$25</xm:f>
          </x14:formula1>
          <xm:sqref>M7:M100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9119-88BC-F444-922D-3571F05F0A71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"&amp;"Octobre "&amp;'👩🏻‍🏫 Bienvenue !'!I16</f>
        <v xml:space="preserve"> - Octobre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SUM(Tableau1610142226303438[Montant])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SUM(Tableau2711152327313539[Montant])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SUMIF(Tableau1610142226303438[Catégorie],F103,Tableau1610142226303438[Montant])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SUMIF(Tableau2711152327313539[Catégorie],M103,Tableau2711152327313539[Montant])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SUMIF(Tableau1610142226303438[Catégorie],F104,Tableau1610142226303438[Montant])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SUMIF(Tableau2711152327313539[Catégorie],M104,Tableau2711152327313539[Montant])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SUMIF(Tableau1610142226303438[Catégorie],F105,Tableau1610142226303438[Montant])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SUMIF(Tableau2711152327313539[Catégorie],M105,Tableau2711152327313539[Montant])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SUMIF(Tableau1610142226303438[Catégorie],F106,Tableau1610142226303438[Montant])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SUMIF(Tableau2711152327313539[Catégorie],M106,Tableau2711152327313539[Montant])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SUMIF(Tableau1610142226303438[Catégorie],F107,Tableau1610142226303438[Montant])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SUMIF(Tableau2711152327313539[Catégorie],M107,Tableau2711152327313539[Montant])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SUMIF(Tableau1610142226303438[Catégorie],F108,Tableau1610142226303438[Montant])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SUMIF(Tableau2711152327313539[Catégorie],M108,Tableau2711152327313539[Montant])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SUMIF(Tableau1610142226303438[Catégorie],F109,Tableau1610142226303438[Montant])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SUMIF(Tableau2711152327313539[Catégorie],M109,Tableau2711152327313539[Montant])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SUMIF(Tableau1610142226303438[Catégorie],F110,Tableau1610142226303438[Montant])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SUMIF(Tableau2711152327313539[Catégorie],M110,Tableau2711152327313539[Montant])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SUMIF(Tableau1610142226303438[Catégorie],F111,Tableau1610142226303438[Montant])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SUMIF(Tableau2711152327313539[Catégorie],M111,Tableau2711152327313539[Montant])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SUMIF(Tableau1610142226303438[Catégorie],F112,Tableau1610142226303438[Montant])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SUMIF(Tableau2711152327313539[Catégorie],M112,Tableau2711152327313539[Montant])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SUMIF(Tableau1610142226303438[Catégorie],F113,Tableau1610142226303438[Montant])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SUMIF(Tableau2711152327313539[Catégorie],M113,Tableau2711152327313539[Montant])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SUMIF(Tableau2711152327313539[Catégorie],M114,Tableau2711152327313539[Montant])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89D07BB-C8C1-0544-8502-B4509F6F51DB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18295FE8-8A4F-0A46-B4C4-A2B0841363CC}">
          <x14:formula1>
            <xm:f>coulisses!$J$2:$J$12</xm:f>
          </x14:formula1>
          <xm:sqref>F7:F100</xm:sqref>
        </x14:dataValidation>
        <x14:dataValidation type="list" allowBlank="1" showInputMessage="1" showErrorMessage="1" xr:uid="{DD653262-E644-7844-9D56-7BF8F7379284}">
          <x14:formula1>
            <xm:f>coulisses!$J$14:$J$25</xm:f>
          </x14:formula1>
          <xm:sqref>M7:M100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3FCB-7124-1E48-AA31-467C9A117158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"&amp;"Novembre "&amp;'👩🏻‍🏫 Bienvenue !'!I16</f>
        <v xml:space="preserve"> - Novembre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SUM(Tableau161014222630343842[Montant])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SUM(Tableau271115232731353943[Montant])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SUMIF(Tableau161014222630343842[Catégorie],F103,Tableau161014222630343842[Montant])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SUMIF(Tableau271115232731353943[Catégorie],M103,Tableau271115232731353943[Montant])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SUMIF(Tableau161014222630343842[Catégorie],F104,Tableau161014222630343842[Montant])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SUMIF(Tableau271115232731353943[Catégorie],M104,Tableau271115232731353943[Montant])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SUMIF(Tableau161014222630343842[Catégorie],F105,Tableau161014222630343842[Montant])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SUMIF(Tableau271115232731353943[Catégorie],M105,Tableau271115232731353943[Montant])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SUMIF(Tableau161014222630343842[Catégorie],F106,Tableau161014222630343842[Montant])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SUMIF(Tableau271115232731353943[Catégorie],M106,Tableau271115232731353943[Montant])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SUMIF(Tableau161014222630343842[Catégorie],F107,Tableau161014222630343842[Montant])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SUMIF(Tableau271115232731353943[Catégorie],M107,Tableau271115232731353943[Montant])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SUMIF(Tableau161014222630343842[Catégorie],F108,Tableau161014222630343842[Montant])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SUMIF(Tableau271115232731353943[Catégorie],M108,Tableau271115232731353943[Montant])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SUMIF(Tableau161014222630343842[Catégorie],F109,Tableau161014222630343842[Montant])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SUMIF(Tableau271115232731353943[Catégorie],M109,Tableau271115232731353943[Montant])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SUMIF(Tableau161014222630343842[Catégorie],F110,Tableau161014222630343842[Montant])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SUMIF(Tableau271115232731353943[Catégorie],M110,Tableau271115232731353943[Montant])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SUMIF(Tableau161014222630343842[Catégorie],F111,Tableau161014222630343842[Montant])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SUMIF(Tableau271115232731353943[Catégorie],M111,Tableau271115232731353943[Montant])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SUMIF(Tableau161014222630343842[Catégorie],F112,Tableau161014222630343842[Montant])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SUMIF(Tableau271115232731353943[Catégorie],M112,Tableau271115232731353943[Montant])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SUMIF(Tableau161014222630343842[Catégorie],F113,Tableau161014222630343842[Montant])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SUMIF(Tableau271115232731353943[Catégorie],M113,Tableau271115232731353943[Montant])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37">
        <f>SUMIF(Tableau271115232731353943[Catégorie],M114,Tableau271115232731353943[Montant])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9437AC6-91CE-9742-8420-53ABDD06EE7C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C12C6C74-3805-0C4C-8CA9-662AFF82A918}">
          <x14:formula1>
            <xm:f>coulisses!$J$2:$J$12</xm:f>
          </x14:formula1>
          <xm:sqref>F7:F100</xm:sqref>
        </x14:dataValidation>
        <x14:dataValidation type="list" allowBlank="1" showInputMessage="1" showErrorMessage="1" xr:uid="{0D1763A2-2396-4E42-97D7-52E42F451406}">
          <x14:formula1>
            <xm:f>coulisses!$J$14:$J$25</xm:f>
          </x14:formula1>
          <xm:sqref>M7:M100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F2AC-FD8C-0147-B327-A68A46F0B34B}">
  <dimension ref="B1:T151"/>
  <sheetViews>
    <sheetView showGridLines="0" zoomScaleNormal="100" workbookViewId="0">
      <pane ySplit="6" topLeftCell="A7" activePane="bottomLeft" state="frozen"/>
      <selection activeCell="F32" sqref="F32"/>
      <selection pane="bottomLeft" activeCell="K7" sqref="K7:K100"/>
    </sheetView>
  </sheetViews>
  <sheetFormatPr baseColWidth="10" defaultRowHeight="16"/>
  <cols>
    <col min="1" max="1" width="3" style="23" customWidth="1"/>
    <col min="2" max="2" width="17.83203125" style="23" customWidth="1"/>
    <col min="3" max="3" width="17.33203125" style="23" customWidth="1"/>
    <col min="4" max="4" width="8.83203125" style="23" customWidth="1"/>
    <col min="5" max="5" width="70.83203125" style="23" customWidth="1"/>
    <col min="6" max="6" width="50.83203125" style="23" customWidth="1"/>
    <col min="7" max="7" width="25.83203125" style="23" customWidth="1"/>
    <col min="8" max="8" width="5.1640625" style="25" customWidth="1"/>
    <col min="9" max="9" width="15.33203125" style="25" customWidth="1"/>
    <col min="10" max="10" width="17.33203125" style="23" customWidth="1"/>
    <col min="11" max="11" width="8.6640625" style="25" customWidth="1"/>
    <col min="12" max="12" width="70.83203125" style="25" customWidth="1"/>
    <col min="13" max="13" width="50.83203125" style="25" customWidth="1"/>
    <col min="14" max="14" width="25.83203125" style="25" customWidth="1"/>
    <col min="15" max="16" width="10.83203125" style="25"/>
    <col min="17" max="16384" width="10.83203125" style="23"/>
  </cols>
  <sheetData>
    <row r="1" spans="2:20" ht="82" customHeight="1">
      <c r="B1" s="51">
        <f>'👩🏻‍🏫 Bienvenue !'!K7</f>
        <v>0</v>
      </c>
      <c r="C1" s="51"/>
      <c r="D1" s="52" t="str">
        <f xml:space="preserve"> '👩🏻‍🏫 Bienvenue !'!I12&amp;" - "&amp;"Décembre "&amp;'👩🏻‍🏫 Bienvenue !'!I16</f>
        <v xml:space="preserve"> - Décembre </v>
      </c>
      <c r="E1" s="52"/>
      <c r="F1" s="52"/>
      <c r="G1" s="52"/>
      <c r="H1" s="52"/>
      <c r="I1" s="23"/>
      <c r="J1" s="51"/>
      <c r="K1" s="23"/>
      <c r="L1" s="23"/>
      <c r="M1" s="53" t="s">
        <v>66</v>
      </c>
      <c r="N1" s="54">
        <f>G4-N4</f>
        <v>0</v>
      </c>
    </row>
    <row r="2" spans="2:20">
      <c r="H2" s="23"/>
      <c r="I2" s="23"/>
      <c r="K2" s="23"/>
      <c r="L2" s="23"/>
      <c r="M2" s="23"/>
      <c r="N2" s="23"/>
    </row>
    <row r="3" spans="2:20">
      <c r="H3" s="23"/>
      <c r="I3" s="23"/>
      <c r="K3" s="23"/>
      <c r="L3" s="23"/>
      <c r="M3" s="23"/>
      <c r="N3" s="23"/>
    </row>
    <row r="4" spans="2:20" ht="31" customHeight="1">
      <c r="B4" s="75" t="s">
        <v>24</v>
      </c>
      <c r="C4" s="75"/>
      <c r="D4" s="75"/>
      <c r="E4" s="75"/>
      <c r="F4" s="53" t="s">
        <v>50</v>
      </c>
      <c r="G4" s="54">
        <f>SUM(Tableau16101422263034384246[Montant])</f>
        <v>0</v>
      </c>
      <c r="H4" s="55"/>
      <c r="I4" s="75" t="s">
        <v>25</v>
      </c>
      <c r="J4" s="75"/>
      <c r="K4" s="75"/>
      <c r="L4" s="75"/>
      <c r="M4" s="53" t="s">
        <v>50</v>
      </c>
      <c r="N4" s="54">
        <f>SUM(Tableau27111523273135394347[Montant])</f>
        <v>0</v>
      </c>
      <c r="Q4" s="74"/>
      <c r="R4" s="74"/>
      <c r="S4" s="74"/>
      <c r="T4" s="74"/>
    </row>
    <row r="5" spans="2:20" ht="24" customHeight="1">
      <c r="H5" s="23"/>
      <c r="I5" s="23"/>
      <c r="K5" s="23"/>
      <c r="L5" s="23"/>
      <c r="M5" s="23"/>
      <c r="N5" s="23"/>
      <c r="Q5" s="24"/>
    </row>
    <row r="6" spans="2:20" ht="48" customHeight="1">
      <c r="B6" s="48" t="s">
        <v>1</v>
      </c>
      <c r="C6" s="49" t="s">
        <v>30</v>
      </c>
      <c r="D6" s="50" t="s">
        <v>8</v>
      </c>
      <c r="E6" s="48" t="s">
        <v>78</v>
      </c>
      <c r="F6" s="48" t="s">
        <v>51</v>
      </c>
      <c r="G6" s="48" t="s">
        <v>6</v>
      </c>
      <c r="H6" s="47"/>
      <c r="I6" s="56" t="s">
        <v>1</v>
      </c>
      <c r="J6" s="49" t="s">
        <v>30</v>
      </c>
      <c r="K6" s="56" t="s">
        <v>8</v>
      </c>
      <c r="L6" s="56" t="s">
        <v>63</v>
      </c>
      <c r="M6" s="56" t="s">
        <v>51</v>
      </c>
      <c r="N6" s="56" t="s">
        <v>6</v>
      </c>
    </row>
    <row r="7" spans="2:20" ht="28" customHeight="1">
      <c r="B7" s="40"/>
      <c r="C7" s="28"/>
      <c r="D7" s="36"/>
      <c r="E7" s="27"/>
      <c r="F7" s="27"/>
      <c r="G7" s="37"/>
      <c r="I7" s="40"/>
      <c r="J7" s="28"/>
      <c r="K7" s="36"/>
      <c r="L7" s="27"/>
      <c r="M7" s="27"/>
      <c r="N7" s="29"/>
    </row>
    <row r="8" spans="2:20" ht="25" customHeight="1">
      <c r="B8" s="40"/>
      <c r="C8" s="28"/>
      <c r="D8" s="36"/>
      <c r="E8" s="27"/>
      <c r="F8" s="27"/>
      <c r="G8" s="29"/>
      <c r="I8" s="40"/>
      <c r="J8" s="28"/>
      <c r="K8" s="36"/>
      <c r="L8" s="27"/>
      <c r="M8" s="27"/>
      <c r="N8" s="29"/>
    </row>
    <row r="9" spans="2:20" ht="25" customHeight="1">
      <c r="B9" s="40"/>
      <c r="C9" s="28"/>
      <c r="D9" s="36"/>
      <c r="E9" s="27"/>
      <c r="F9" s="27"/>
      <c r="G9" s="37"/>
      <c r="I9" s="40"/>
      <c r="J9" s="28"/>
      <c r="K9" s="36"/>
      <c r="L9" s="27"/>
      <c r="M9" s="27"/>
      <c r="N9" s="29"/>
    </row>
    <row r="10" spans="2:20" ht="25" customHeight="1">
      <c r="B10" s="40"/>
      <c r="C10" s="28"/>
      <c r="D10" s="36"/>
      <c r="E10" s="27"/>
      <c r="F10" s="27"/>
      <c r="G10" s="37"/>
      <c r="I10" s="40"/>
      <c r="J10" s="28"/>
      <c r="K10" s="36"/>
      <c r="L10" s="27"/>
      <c r="M10" s="27"/>
      <c r="N10" s="29"/>
    </row>
    <row r="11" spans="2:20" ht="25" customHeight="1">
      <c r="B11" s="40"/>
      <c r="C11" s="28"/>
      <c r="D11" s="36"/>
      <c r="E11" s="27"/>
      <c r="F11" s="27"/>
      <c r="G11" s="37"/>
      <c r="I11" s="40"/>
      <c r="J11" s="28"/>
      <c r="K11" s="36"/>
      <c r="L11" s="27"/>
      <c r="M11" s="27"/>
      <c r="N11" s="29"/>
    </row>
    <row r="12" spans="2:20" ht="25" customHeight="1">
      <c r="B12" s="40"/>
      <c r="C12" s="28"/>
      <c r="D12" s="36"/>
      <c r="E12" s="27"/>
      <c r="F12" s="27"/>
      <c r="G12" s="37"/>
      <c r="I12" s="40"/>
      <c r="J12" s="28"/>
      <c r="K12" s="36"/>
      <c r="L12" s="27"/>
      <c r="M12" s="27"/>
      <c r="N12" s="29"/>
    </row>
    <row r="13" spans="2:20" ht="25" customHeight="1">
      <c r="B13" s="40"/>
      <c r="C13" s="28"/>
      <c r="D13" s="36"/>
      <c r="E13" s="27"/>
      <c r="F13" s="27"/>
      <c r="G13" s="37"/>
      <c r="I13" s="40"/>
      <c r="J13" s="28"/>
      <c r="K13" s="36"/>
      <c r="L13" s="27"/>
      <c r="M13" s="27"/>
      <c r="N13" s="29"/>
    </row>
    <row r="14" spans="2:20" ht="25" customHeight="1">
      <c r="B14" s="40"/>
      <c r="C14" s="28"/>
      <c r="D14" s="36"/>
      <c r="E14" s="27"/>
      <c r="F14" s="27"/>
      <c r="G14" s="37"/>
      <c r="I14" s="40"/>
      <c r="J14" s="28"/>
      <c r="K14" s="36"/>
      <c r="L14" s="27"/>
      <c r="M14" s="27"/>
      <c r="N14" s="29"/>
    </row>
    <row r="15" spans="2:20" ht="25" customHeight="1">
      <c r="B15" s="40"/>
      <c r="C15" s="28"/>
      <c r="D15" s="36"/>
      <c r="E15" s="27"/>
      <c r="F15" s="27"/>
      <c r="G15" s="37"/>
      <c r="I15" s="40"/>
      <c r="J15" s="28"/>
      <c r="K15" s="36"/>
      <c r="L15" s="27"/>
      <c r="M15" s="27"/>
      <c r="N15" s="29"/>
    </row>
    <row r="16" spans="2:20" ht="25" customHeight="1">
      <c r="B16" s="40"/>
      <c r="C16" s="28"/>
      <c r="D16" s="36"/>
      <c r="E16" s="27"/>
      <c r="F16" s="27"/>
      <c r="G16" s="37"/>
      <c r="I16" s="40"/>
      <c r="J16" s="28"/>
      <c r="K16" s="36"/>
      <c r="L16" s="27"/>
      <c r="M16" s="27"/>
      <c r="N16" s="29"/>
    </row>
    <row r="17" spans="2:17" ht="25" customHeight="1">
      <c r="B17" s="40"/>
      <c r="C17" s="28"/>
      <c r="D17" s="36"/>
      <c r="E17" s="27"/>
      <c r="F17" s="27"/>
      <c r="G17" s="37"/>
      <c r="I17" s="40"/>
      <c r="J17" s="28"/>
      <c r="K17" s="36"/>
      <c r="L17" s="27"/>
      <c r="M17" s="27"/>
      <c r="N17" s="29"/>
    </row>
    <row r="18" spans="2:17" ht="25" customHeight="1">
      <c r="B18" s="40"/>
      <c r="C18" s="28"/>
      <c r="D18" s="36"/>
      <c r="E18" s="27"/>
      <c r="F18" s="27"/>
      <c r="G18" s="37"/>
      <c r="I18" s="40"/>
      <c r="J18" s="28"/>
      <c r="K18" s="36"/>
      <c r="L18" s="27"/>
      <c r="M18" s="27"/>
      <c r="N18" s="29"/>
    </row>
    <row r="19" spans="2:17" ht="25" customHeight="1">
      <c r="B19" s="40"/>
      <c r="C19" s="28"/>
      <c r="D19" s="36"/>
      <c r="E19" s="27"/>
      <c r="F19" s="27"/>
      <c r="G19" s="37"/>
      <c r="I19" s="40"/>
      <c r="J19" s="28"/>
      <c r="K19" s="36"/>
      <c r="L19" s="27"/>
      <c r="M19" s="27"/>
      <c r="N19" s="29"/>
    </row>
    <row r="20" spans="2:17" ht="25" customHeight="1">
      <c r="B20" s="40"/>
      <c r="C20" s="28"/>
      <c r="D20" s="36"/>
      <c r="E20" s="27"/>
      <c r="F20" s="27"/>
      <c r="G20" s="37"/>
      <c r="I20" s="40"/>
      <c r="J20" s="28"/>
      <c r="K20" s="36"/>
      <c r="L20" s="27"/>
      <c r="M20" s="27"/>
      <c r="N20" s="29"/>
    </row>
    <row r="21" spans="2:17" ht="25" customHeight="1">
      <c r="B21" s="40"/>
      <c r="C21" s="28"/>
      <c r="D21" s="36"/>
      <c r="E21" s="27"/>
      <c r="F21" s="27"/>
      <c r="G21" s="37"/>
      <c r="I21" s="40"/>
      <c r="J21" s="28"/>
      <c r="K21" s="36"/>
      <c r="L21" s="27"/>
      <c r="M21" s="27"/>
      <c r="N21" s="29"/>
    </row>
    <row r="22" spans="2:17" ht="25" customHeight="1">
      <c r="B22" s="40"/>
      <c r="C22" s="28"/>
      <c r="D22" s="36"/>
      <c r="E22" s="27"/>
      <c r="F22" s="27"/>
      <c r="G22" s="37"/>
      <c r="I22" s="40"/>
      <c r="J22" s="28"/>
      <c r="K22" s="36"/>
      <c r="L22" s="27"/>
      <c r="M22" s="27"/>
      <c r="N22" s="29"/>
    </row>
    <row r="23" spans="2:17" ht="25" customHeight="1">
      <c r="B23" s="40"/>
      <c r="C23" s="28"/>
      <c r="D23" s="36"/>
      <c r="E23" s="27"/>
      <c r="F23" s="27"/>
      <c r="G23" s="37"/>
      <c r="I23" s="40"/>
      <c r="J23" s="28"/>
      <c r="K23" s="36"/>
      <c r="L23" s="27"/>
      <c r="M23" s="27"/>
      <c r="N23" s="29"/>
      <c r="Q23" s="21"/>
    </row>
    <row r="24" spans="2:17" ht="25" customHeight="1">
      <c r="B24" s="40"/>
      <c r="C24" s="28"/>
      <c r="D24" s="36"/>
      <c r="E24" s="27"/>
      <c r="F24" s="27"/>
      <c r="G24" s="37"/>
      <c r="I24" s="40"/>
      <c r="J24" s="28"/>
      <c r="K24" s="36"/>
      <c r="L24" s="27"/>
      <c r="M24" s="27"/>
      <c r="N24" s="29"/>
      <c r="Q24" s="21"/>
    </row>
    <row r="25" spans="2:17" ht="25" customHeight="1">
      <c r="B25" s="40"/>
      <c r="C25" s="28"/>
      <c r="D25" s="36"/>
      <c r="E25" s="27"/>
      <c r="F25" s="27"/>
      <c r="G25" s="37"/>
      <c r="I25" s="40"/>
      <c r="J25" s="28"/>
      <c r="K25" s="36"/>
      <c r="L25" s="27"/>
      <c r="M25" s="27"/>
      <c r="N25" s="29"/>
    </row>
    <row r="26" spans="2:17" ht="25" customHeight="1">
      <c r="B26" s="40"/>
      <c r="C26" s="28"/>
      <c r="D26" s="36"/>
      <c r="E26" s="38"/>
      <c r="F26" s="38"/>
      <c r="G26" s="39"/>
      <c r="I26" s="40"/>
      <c r="J26" s="28"/>
      <c r="K26" s="36"/>
      <c r="L26" s="27"/>
      <c r="M26" s="27"/>
      <c r="N26" s="29"/>
    </row>
    <row r="27" spans="2:17" ht="25" customHeight="1">
      <c r="B27" s="40"/>
      <c r="C27" s="28"/>
      <c r="D27" s="36"/>
      <c r="E27" s="38"/>
      <c r="F27" s="38"/>
      <c r="G27" s="39"/>
      <c r="I27" s="40"/>
      <c r="J27" s="28"/>
      <c r="K27" s="36"/>
      <c r="L27" s="27"/>
      <c r="M27" s="27"/>
      <c r="N27" s="29"/>
    </row>
    <row r="28" spans="2:17" ht="25" customHeight="1">
      <c r="B28" s="40"/>
      <c r="C28" s="28"/>
      <c r="D28" s="36"/>
      <c r="E28" s="38"/>
      <c r="F28" s="38"/>
      <c r="G28" s="39"/>
      <c r="I28" s="40"/>
      <c r="J28" s="28"/>
      <c r="K28" s="36"/>
      <c r="L28" s="27"/>
      <c r="M28" s="27"/>
      <c r="N28" s="29"/>
    </row>
    <row r="29" spans="2:17" ht="25" customHeight="1">
      <c r="B29" s="40"/>
      <c r="C29" s="28"/>
      <c r="D29" s="36"/>
      <c r="E29" s="38"/>
      <c r="F29" s="38"/>
      <c r="G29" s="37"/>
      <c r="I29" s="40"/>
      <c r="J29" s="28"/>
      <c r="K29" s="36"/>
      <c r="L29" s="27"/>
      <c r="M29" s="27"/>
      <c r="N29" s="29"/>
    </row>
    <row r="30" spans="2:17" ht="25" customHeight="1">
      <c r="B30" s="40"/>
      <c r="C30" s="28"/>
      <c r="D30" s="36"/>
      <c r="E30" s="38"/>
      <c r="F30" s="38"/>
      <c r="G30" s="39"/>
      <c r="I30" s="40"/>
      <c r="J30" s="28"/>
      <c r="K30" s="36"/>
      <c r="L30" s="27"/>
      <c r="M30" s="27"/>
      <c r="N30" s="29"/>
    </row>
    <row r="31" spans="2:17" ht="25" customHeight="1">
      <c r="B31" s="40"/>
      <c r="C31" s="28"/>
      <c r="D31" s="36"/>
      <c r="E31" s="38"/>
      <c r="F31" s="38"/>
      <c r="G31" s="39"/>
      <c r="I31" s="40"/>
      <c r="J31" s="28"/>
      <c r="K31" s="36"/>
      <c r="L31" s="27"/>
      <c r="M31" s="27"/>
      <c r="N31" s="29"/>
    </row>
    <row r="32" spans="2:17" ht="25" customHeight="1">
      <c r="B32" s="40"/>
      <c r="C32" s="28"/>
      <c r="D32" s="36"/>
      <c r="E32" s="38"/>
      <c r="F32" s="38"/>
      <c r="G32" s="37"/>
      <c r="I32" s="40"/>
      <c r="J32" s="28"/>
      <c r="K32" s="36"/>
      <c r="L32" s="27"/>
      <c r="M32" s="27"/>
      <c r="N32" s="29"/>
    </row>
    <row r="33" spans="2:14" ht="25" customHeight="1">
      <c r="B33" s="40"/>
      <c r="C33" s="28"/>
      <c r="D33" s="36"/>
      <c r="E33" s="27"/>
      <c r="F33" s="27"/>
      <c r="G33" s="37"/>
      <c r="I33" s="40"/>
      <c r="J33" s="28"/>
      <c r="K33" s="36"/>
      <c r="L33" s="27"/>
      <c r="M33" s="27"/>
      <c r="N33" s="29"/>
    </row>
    <row r="34" spans="2:14" ht="25" customHeight="1">
      <c r="B34" s="40"/>
      <c r="C34" s="28"/>
      <c r="D34" s="36"/>
      <c r="E34" s="27"/>
      <c r="F34" s="27"/>
      <c r="G34" s="37"/>
      <c r="I34" s="40"/>
      <c r="J34" s="28"/>
      <c r="K34" s="36"/>
      <c r="L34" s="27"/>
      <c r="M34" s="27"/>
      <c r="N34" s="29"/>
    </row>
    <row r="35" spans="2:14" ht="25" customHeight="1">
      <c r="B35" s="40"/>
      <c r="C35" s="28"/>
      <c r="D35" s="36"/>
      <c r="E35" s="27"/>
      <c r="F35" s="27"/>
      <c r="G35" s="37"/>
      <c r="I35" s="40"/>
      <c r="J35" s="28"/>
      <c r="K35" s="36"/>
      <c r="L35" s="27"/>
      <c r="M35" s="27"/>
      <c r="N35" s="29"/>
    </row>
    <row r="36" spans="2:14" ht="25" customHeight="1">
      <c r="B36" s="40"/>
      <c r="C36" s="28"/>
      <c r="D36" s="36"/>
      <c r="E36" s="27"/>
      <c r="F36" s="27"/>
      <c r="G36" s="37"/>
      <c r="I36" s="40"/>
      <c r="J36" s="28"/>
      <c r="K36" s="36"/>
      <c r="L36" s="27"/>
      <c r="M36" s="27"/>
      <c r="N36" s="29"/>
    </row>
    <row r="37" spans="2:14" ht="25" customHeight="1">
      <c r="B37" s="40"/>
      <c r="C37" s="28"/>
      <c r="D37" s="36"/>
      <c r="E37" s="27"/>
      <c r="F37" s="27"/>
      <c r="G37" s="37"/>
      <c r="I37" s="40"/>
      <c r="J37" s="28"/>
      <c r="K37" s="36"/>
      <c r="L37" s="27"/>
      <c r="M37" s="27"/>
      <c r="N37" s="29"/>
    </row>
    <row r="38" spans="2:14" ht="25" customHeight="1">
      <c r="B38" s="40"/>
      <c r="C38" s="28"/>
      <c r="D38" s="36"/>
      <c r="E38" s="27"/>
      <c r="F38" s="27"/>
      <c r="G38" s="37"/>
      <c r="I38" s="40"/>
      <c r="J38" s="28"/>
      <c r="K38" s="36"/>
      <c r="L38" s="27"/>
      <c r="M38" s="27"/>
      <c r="N38" s="29"/>
    </row>
    <row r="39" spans="2:14" ht="25" customHeight="1">
      <c r="B39" s="40"/>
      <c r="C39" s="28"/>
      <c r="D39" s="36"/>
      <c r="E39" s="27"/>
      <c r="F39" s="27"/>
      <c r="G39" s="37"/>
      <c r="I39" s="40"/>
      <c r="J39" s="28"/>
      <c r="K39" s="36"/>
      <c r="L39" s="27"/>
      <c r="M39" s="27"/>
      <c r="N39" s="29"/>
    </row>
    <row r="40" spans="2:14" ht="25" customHeight="1">
      <c r="B40" s="40"/>
      <c r="C40" s="28"/>
      <c r="D40" s="36"/>
      <c r="E40" s="27"/>
      <c r="F40" s="27"/>
      <c r="G40" s="37"/>
      <c r="I40" s="40"/>
      <c r="J40" s="28"/>
      <c r="K40" s="36"/>
      <c r="L40" s="27"/>
      <c r="M40" s="27"/>
      <c r="N40" s="29"/>
    </row>
    <row r="41" spans="2:14" ht="25" customHeight="1">
      <c r="B41" s="40"/>
      <c r="C41" s="28"/>
      <c r="D41" s="36"/>
      <c r="E41" s="27"/>
      <c r="F41" s="27"/>
      <c r="G41" s="37"/>
      <c r="I41" s="40"/>
      <c r="J41" s="28"/>
      <c r="K41" s="36"/>
      <c r="L41" s="27"/>
      <c r="M41" s="27"/>
      <c r="N41" s="29"/>
    </row>
    <row r="42" spans="2:14" ht="25" customHeight="1">
      <c r="B42" s="40"/>
      <c r="C42" s="28"/>
      <c r="D42" s="36"/>
      <c r="E42" s="27"/>
      <c r="F42" s="27"/>
      <c r="G42" s="37"/>
      <c r="I42" s="40"/>
      <c r="J42" s="28"/>
      <c r="K42" s="36"/>
      <c r="L42" s="27"/>
      <c r="M42" s="27"/>
      <c r="N42" s="29"/>
    </row>
    <row r="43" spans="2:14" ht="25" customHeight="1">
      <c r="B43" s="40"/>
      <c r="C43" s="28"/>
      <c r="D43" s="36"/>
      <c r="E43" s="27"/>
      <c r="F43" s="27"/>
      <c r="G43" s="37"/>
      <c r="I43" s="40"/>
      <c r="J43" s="28"/>
      <c r="K43" s="36"/>
      <c r="L43" s="27"/>
      <c r="M43" s="27"/>
      <c r="N43" s="29"/>
    </row>
    <row r="44" spans="2:14" ht="25" customHeight="1">
      <c r="B44" s="40"/>
      <c r="C44" s="28"/>
      <c r="D44" s="36"/>
      <c r="E44" s="27"/>
      <c r="F44" s="27"/>
      <c r="G44" s="37"/>
      <c r="I44" s="40"/>
      <c r="J44" s="28"/>
      <c r="K44" s="36"/>
      <c r="L44" s="27"/>
      <c r="M44" s="27"/>
      <c r="N44" s="29"/>
    </row>
    <row r="45" spans="2:14" ht="25" customHeight="1">
      <c r="B45" s="40"/>
      <c r="C45" s="28"/>
      <c r="D45" s="36"/>
      <c r="E45" s="27"/>
      <c r="F45" s="27"/>
      <c r="G45" s="37"/>
      <c r="I45" s="40"/>
      <c r="J45" s="28"/>
      <c r="K45" s="36"/>
      <c r="L45" s="27"/>
      <c r="M45" s="27"/>
      <c r="N45" s="29"/>
    </row>
    <row r="46" spans="2:14" ht="25" customHeight="1">
      <c r="B46" s="40"/>
      <c r="C46" s="28"/>
      <c r="D46" s="36"/>
      <c r="E46" s="27"/>
      <c r="F46" s="27"/>
      <c r="G46" s="37"/>
      <c r="I46" s="40"/>
      <c r="J46" s="28"/>
      <c r="K46" s="36"/>
      <c r="L46" s="27"/>
      <c r="M46" s="27"/>
      <c r="N46" s="29"/>
    </row>
    <row r="47" spans="2:14" ht="25" customHeight="1">
      <c r="B47" s="40"/>
      <c r="C47" s="28"/>
      <c r="D47" s="36"/>
      <c r="E47" s="27"/>
      <c r="F47" s="27"/>
      <c r="G47" s="37"/>
      <c r="I47" s="40"/>
      <c r="J47" s="28"/>
      <c r="K47" s="36"/>
      <c r="L47" s="27"/>
      <c r="M47" s="27"/>
      <c r="N47" s="29"/>
    </row>
    <row r="48" spans="2:14" ht="25" customHeight="1">
      <c r="B48" s="40"/>
      <c r="C48" s="28"/>
      <c r="D48" s="36"/>
      <c r="E48" s="27"/>
      <c r="F48" s="27"/>
      <c r="G48" s="37"/>
      <c r="I48" s="40"/>
      <c r="J48" s="28"/>
      <c r="K48" s="36"/>
      <c r="L48" s="27"/>
      <c r="M48" s="27"/>
      <c r="N48" s="29"/>
    </row>
    <row r="49" spans="2:14" ht="25" customHeight="1">
      <c r="B49" s="40"/>
      <c r="C49" s="28"/>
      <c r="D49" s="36"/>
      <c r="E49" s="27"/>
      <c r="F49" s="27"/>
      <c r="G49" s="37"/>
      <c r="I49" s="40"/>
      <c r="J49" s="28"/>
      <c r="K49" s="36"/>
      <c r="L49" s="27"/>
      <c r="M49" s="27"/>
      <c r="N49" s="29"/>
    </row>
    <row r="50" spans="2:14" ht="25" customHeight="1">
      <c r="B50" s="40"/>
      <c r="C50" s="28"/>
      <c r="D50" s="36"/>
      <c r="E50" s="27"/>
      <c r="F50" s="27"/>
      <c r="G50" s="37"/>
      <c r="I50" s="40"/>
      <c r="J50" s="28"/>
      <c r="K50" s="36"/>
      <c r="L50" s="27"/>
      <c r="M50" s="27"/>
      <c r="N50" s="29"/>
    </row>
    <row r="51" spans="2:14" ht="25" customHeight="1">
      <c r="B51" s="40"/>
      <c r="C51" s="28"/>
      <c r="D51" s="36"/>
      <c r="E51" s="27"/>
      <c r="F51" s="27"/>
      <c r="G51" s="37"/>
      <c r="I51" s="40"/>
      <c r="J51" s="28"/>
      <c r="K51" s="36"/>
      <c r="L51" s="27"/>
      <c r="M51" s="27"/>
      <c r="N51" s="29"/>
    </row>
    <row r="52" spans="2:14" ht="25" customHeight="1">
      <c r="B52" s="40"/>
      <c r="C52" s="28"/>
      <c r="D52" s="36"/>
      <c r="E52" s="27"/>
      <c r="F52" s="27"/>
      <c r="G52" s="37"/>
      <c r="I52" s="40"/>
      <c r="J52" s="28"/>
      <c r="K52" s="36"/>
      <c r="L52" s="27"/>
      <c r="M52" s="27"/>
      <c r="N52" s="29"/>
    </row>
    <row r="53" spans="2:14" ht="25" customHeight="1">
      <c r="B53" s="40"/>
      <c r="C53" s="28"/>
      <c r="D53" s="36"/>
      <c r="E53" s="27"/>
      <c r="F53" s="27"/>
      <c r="G53" s="37"/>
      <c r="I53" s="40"/>
      <c r="J53" s="28"/>
      <c r="K53" s="36"/>
      <c r="L53" s="27"/>
      <c r="M53" s="27"/>
      <c r="N53" s="29"/>
    </row>
    <row r="54" spans="2:14" ht="25" customHeight="1">
      <c r="B54" s="40"/>
      <c r="C54" s="28"/>
      <c r="D54" s="36"/>
      <c r="E54" s="27"/>
      <c r="F54" s="27"/>
      <c r="G54" s="37"/>
      <c r="I54" s="40"/>
      <c r="J54" s="28"/>
      <c r="K54" s="36"/>
      <c r="L54" s="27"/>
      <c r="M54" s="27"/>
      <c r="N54" s="29"/>
    </row>
    <row r="55" spans="2:14" ht="25" customHeight="1">
      <c r="B55" s="40"/>
      <c r="C55" s="28"/>
      <c r="D55" s="36"/>
      <c r="E55" s="27"/>
      <c r="F55" s="27"/>
      <c r="G55" s="37"/>
      <c r="I55" s="40"/>
      <c r="J55" s="28"/>
      <c r="K55" s="36"/>
      <c r="L55" s="27"/>
      <c r="M55" s="27"/>
      <c r="N55" s="29"/>
    </row>
    <row r="56" spans="2:14" ht="25" customHeight="1">
      <c r="B56" s="40"/>
      <c r="C56" s="28"/>
      <c r="D56" s="36"/>
      <c r="E56" s="27"/>
      <c r="F56" s="27"/>
      <c r="G56" s="37"/>
      <c r="I56" s="40"/>
      <c r="J56" s="28"/>
      <c r="K56" s="36"/>
      <c r="L56" s="27"/>
      <c r="M56" s="27"/>
      <c r="N56" s="29"/>
    </row>
    <row r="57" spans="2:14" ht="25" customHeight="1">
      <c r="B57" s="40"/>
      <c r="C57" s="28"/>
      <c r="D57" s="36"/>
      <c r="E57" s="27"/>
      <c r="F57" s="27"/>
      <c r="G57" s="37"/>
      <c r="I57" s="40"/>
      <c r="J57" s="28"/>
      <c r="K57" s="36"/>
      <c r="L57" s="27"/>
      <c r="M57" s="27"/>
      <c r="N57" s="29"/>
    </row>
    <row r="58" spans="2:14" ht="25" customHeight="1">
      <c r="B58" s="40"/>
      <c r="C58" s="28"/>
      <c r="D58" s="36"/>
      <c r="E58" s="27"/>
      <c r="F58" s="27"/>
      <c r="G58" s="37"/>
      <c r="I58" s="40"/>
      <c r="J58" s="28"/>
      <c r="K58" s="36"/>
      <c r="L58" s="27"/>
      <c r="M58" s="27"/>
      <c r="N58" s="29"/>
    </row>
    <row r="59" spans="2:14" ht="25" customHeight="1">
      <c r="B59" s="40"/>
      <c r="C59" s="28"/>
      <c r="D59" s="36"/>
      <c r="E59" s="27"/>
      <c r="F59" s="27"/>
      <c r="G59" s="37"/>
      <c r="I59" s="40"/>
      <c r="J59" s="28"/>
      <c r="K59" s="36"/>
      <c r="L59" s="27"/>
      <c r="M59" s="27"/>
      <c r="N59" s="29"/>
    </row>
    <row r="60" spans="2:14" ht="25" customHeight="1">
      <c r="B60" s="40"/>
      <c r="C60" s="28"/>
      <c r="D60" s="36"/>
      <c r="E60" s="27"/>
      <c r="F60" s="27"/>
      <c r="G60" s="37"/>
      <c r="I60" s="40"/>
      <c r="J60" s="28"/>
      <c r="K60" s="36"/>
      <c r="L60" s="27"/>
      <c r="M60" s="27"/>
      <c r="N60" s="29"/>
    </row>
    <row r="61" spans="2:14" ht="25" customHeight="1">
      <c r="B61" s="40"/>
      <c r="C61" s="28"/>
      <c r="D61" s="36"/>
      <c r="E61" s="27"/>
      <c r="F61" s="27"/>
      <c r="G61" s="37"/>
      <c r="I61" s="40"/>
      <c r="J61" s="28"/>
      <c r="K61" s="36"/>
      <c r="L61" s="27"/>
      <c r="M61" s="27"/>
      <c r="N61" s="29"/>
    </row>
    <row r="62" spans="2:14" ht="25" customHeight="1">
      <c r="B62" s="40"/>
      <c r="C62" s="28"/>
      <c r="D62" s="36"/>
      <c r="E62" s="27"/>
      <c r="F62" s="27"/>
      <c r="G62" s="37"/>
      <c r="I62" s="40"/>
      <c r="J62" s="28"/>
      <c r="K62" s="36"/>
      <c r="L62" s="27"/>
      <c r="M62" s="27"/>
      <c r="N62" s="29"/>
    </row>
    <row r="63" spans="2:14" ht="25" customHeight="1">
      <c r="B63" s="40"/>
      <c r="C63" s="28"/>
      <c r="D63" s="36"/>
      <c r="E63" s="27"/>
      <c r="F63" s="27"/>
      <c r="G63" s="37"/>
      <c r="I63" s="40"/>
      <c r="J63" s="28"/>
      <c r="K63" s="36"/>
      <c r="L63" s="27"/>
      <c r="M63" s="27"/>
      <c r="N63" s="29"/>
    </row>
    <row r="64" spans="2:14" ht="25" customHeight="1">
      <c r="B64" s="40"/>
      <c r="C64" s="28"/>
      <c r="D64" s="36"/>
      <c r="E64" s="27"/>
      <c r="F64" s="27"/>
      <c r="G64" s="37"/>
      <c r="I64" s="40"/>
      <c r="J64" s="28"/>
      <c r="K64" s="36"/>
      <c r="L64" s="27"/>
      <c r="M64" s="27"/>
      <c r="N64" s="29"/>
    </row>
    <row r="65" spans="2:14" ht="25" customHeight="1">
      <c r="B65" s="40"/>
      <c r="C65" s="28"/>
      <c r="D65" s="36"/>
      <c r="E65" s="27"/>
      <c r="F65" s="27"/>
      <c r="G65" s="37"/>
      <c r="I65" s="40"/>
      <c r="J65" s="28"/>
      <c r="K65" s="36"/>
      <c r="L65" s="27"/>
      <c r="M65" s="27"/>
      <c r="N65" s="29"/>
    </row>
    <row r="66" spans="2:14" ht="25" customHeight="1">
      <c r="B66" s="40"/>
      <c r="C66" s="28"/>
      <c r="D66" s="36"/>
      <c r="E66" s="27"/>
      <c r="F66" s="27"/>
      <c r="G66" s="37"/>
      <c r="I66" s="40"/>
      <c r="J66" s="28"/>
      <c r="K66" s="36"/>
      <c r="L66" s="27"/>
      <c r="M66" s="27"/>
      <c r="N66" s="29"/>
    </row>
    <row r="67" spans="2:14" ht="25" customHeight="1">
      <c r="B67" s="40"/>
      <c r="C67" s="28"/>
      <c r="D67" s="36"/>
      <c r="E67" s="27"/>
      <c r="F67" s="27"/>
      <c r="G67" s="37"/>
      <c r="I67" s="40"/>
      <c r="J67" s="28"/>
      <c r="K67" s="36"/>
      <c r="L67" s="27"/>
      <c r="M67" s="27"/>
      <c r="N67" s="29"/>
    </row>
    <row r="68" spans="2:14" ht="25" customHeight="1">
      <c r="B68" s="40"/>
      <c r="C68" s="28"/>
      <c r="D68" s="36"/>
      <c r="E68" s="27"/>
      <c r="F68" s="27"/>
      <c r="G68" s="37"/>
      <c r="I68" s="40"/>
      <c r="J68" s="28"/>
      <c r="K68" s="36"/>
      <c r="L68" s="27"/>
      <c r="M68" s="27"/>
      <c r="N68" s="29"/>
    </row>
    <row r="69" spans="2:14" ht="25" customHeight="1">
      <c r="B69" s="40"/>
      <c r="C69" s="28"/>
      <c r="D69" s="36"/>
      <c r="E69" s="27"/>
      <c r="F69" s="27"/>
      <c r="G69" s="37"/>
      <c r="I69" s="40"/>
      <c r="J69" s="28"/>
      <c r="K69" s="36"/>
      <c r="L69" s="27"/>
      <c r="M69" s="27"/>
      <c r="N69" s="29"/>
    </row>
    <row r="70" spans="2:14" ht="25" customHeight="1">
      <c r="B70" s="40"/>
      <c r="C70" s="28"/>
      <c r="D70" s="36"/>
      <c r="E70" s="27"/>
      <c r="F70" s="27"/>
      <c r="G70" s="37"/>
      <c r="I70" s="40"/>
      <c r="J70" s="28"/>
      <c r="K70" s="36"/>
      <c r="L70" s="27"/>
      <c r="M70" s="27"/>
      <c r="N70" s="29"/>
    </row>
    <row r="71" spans="2:14" ht="25" customHeight="1">
      <c r="B71" s="40"/>
      <c r="C71" s="28"/>
      <c r="D71" s="36"/>
      <c r="E71" s="27"/>
      <c r="F71" s="27"/>
      <c r="G71" s="37"/>
      <c r="I71" s="40"/>
      <c r="J71" s="28"/>
      <c r="K71" s="36"/>
      <c r="L71" s="27"/>
      <c r="M71" s="27"/>
      <c r="N71" s="29"/>
    </row>
    <row r="72" spans="2:14" ht="25" customHeight="1">
      <c r="B72" s="40"/>
      <c r="C72" s="28"/>
      <c r="D72" s="36"/>
      <c r="E72" s="27"/>
      <c r="F72" s="27"/>
      <c r="G72" s="37"/>
      <c r="I72" s="40"/>
      <c r="J72" s="28"/>
      <c r="K72" s="36"/>
      <c r="L72" s="27"/>
      <c r="M72" s="27"/>
      <c r="N72" s="29"/>
    </row>
    <row r="73" spans="2:14" ht="25" customHeight="1">
      <c r="B73" s="40"/>
      <c r="C73" s="28"/>
      <c r="D73" s="36"/>
      <c r="E73" s="27"/>
      <c r="F73" s="27"/>
      <c r="G73" s="37"/>
      <c r="I73" s="40"/>
      <c r="J73" s="28"/>
      <c r="K73" s="36"/>
      <c r="L73" s="27"/>
      <c r="M73" s="27"/>
      <c r="N73" s="29"/>
    </row>
    <row r="74" spans="2:14" ht="25" customHeight="1">
      <c r="B74" s="40"/>
      <c r="C74" s="28"/>
      <c r="D74" s="36"/>
      <c r="E74" s="27"/>
      <c r="F74" s="27"/>
      <c r="G74" s="37"/>
      <c r="I74" s="40"/>
      <c r="J74" s="28"/>
      <c r="K74" s="36"/>
      <c r="L74" s="27"/>
      <c r="M74" s="27"/>
      <c r="N74" s="29"/>
    </row>
    <row r="75" spans="2:14" ht="25" customHeight="1">
      <c r="B75" s="40"/>
      <c r="C75" s="28"/>
      <c r="D75" s="36"/>
      <c r="E75" s="27"/>
      <c r="F75" s="27"/>
      <c r="G75" s="37"/>
      <c r="I75" s="40"/>
      <c r="J75" s="28"/>
      <c r="K75" s="36"/>
      <c r="L75" s="27"/>
      <c r="M75" s="27"/>
      <c r="N75" s="29"/>
    </row>
    <row r="76" spans="2:14" ht="25" customHeight="1">
      <c r="B76" s="40"/>
      <c r="C76" s="28"/>
      <c r="D76" s="36"/>
      <c r="E76" s="27"/>
      <c r="F76" s="27"/>
      <c r="G76" s="37"/>
      <c r="I76" s="40"/>
      <c r="J76" s="28"/>
      <c r="K76" s="36"/>
      <c r="L76" s="27"/>
      <c r="M76" s="27"/>
      <c r="N76" s="29"/>
    </row>
    <row r="77" spans="2:14" ht="25" customHeight="1">
      <c r="B77" s="40"/>
      <c r="C77" s="28"/>
      <c r="D77" s="36"/>
      <c r="E77" s="27"/>
      <c r="F77" s="27"/>
      <c r="G77" s="37"/>
      <c r="I77" s="40"/>
      <c r="J77" s="28"/>
      <c r="K77" s="36"/>
      <c r="L77" s="27"/>
      <c r="M77" s="27"/>
      <c r="N77" s="29"/>
    </row>
    <row r="78" spans="2:14" ht="25" customHeight="1">
      <c r="B78" s="40"/>
      <c r="C78" s="28"/>
      <c r="D78" s="36"/>
      <c r="E78" s="27"/>
      <c r="F78" s="27"/>
      <c r="G78" s="37"/>
      <c r="I78" s="40"/>
      <c r="J78" s="28"/>
      <c r="K78" s="36"/>
      <c r="L78" s="27"/>
      <c r="M78" s="27"/>
      <c r="N78" s="29"/>
    </row>
    <row r="79" spans="2:14" ht="25" customHeight="1">
      <c r="B79" s="40"/>
      <c r="C79" s="28"/>
      <c r="D79" s="36"/>
      <c r="E79" s="27"/>
      <c r="F79" s="27"/>
      <c r="G79" s="37"/>
      <c r="I79" s="40"/>
      <c r="J79" s="28"/>
      <c r="K79" s="36"/>
      <c r="L79" s="27"/>
      <c r="M79" s="27"/>
      <c r="N79" s="29"/>
    </row>
    <row r="80" spans="2:14" ht="25" customHeight="1">
      <c r="B80" s="40"/>
      <c r="C80" s="28"/>
      <c r="D80" s="36"/>
      <c r="E80" s="27"/>
      <c r="F80" s="27"/>
      <c r="G80" s="37"/>
      <c r="I80" s="40"/>
      <c r="J80" s="28"/>
      <c r="K80" s="36"/>
      <c r="L80" s="27"/>
      <c r="M80" s="27"/>
      <c r="N80" s="29"/>
    </row>
    <row r="81" spans="2:14" ht="25" customHeight="1">
      <c r="B81" s="40"/>
      <c r="C81" s="28"/>
      <c r="D81" s="36"/>
      <c r="E81" s="27"/>
      <c r="F81" s="27"/>
      <c r="G81" s="37"/>
      <c r="I81" s="40"/>
      <c r="J81" s="28"/>
      <c r="K81" s="36"/>
      <c r="L81" s="27"/>
      <c r="M81" s="27"/>
      <c r="N81" s="29"/>
    </row>
    <row r="82" spans="2:14" ht="25" customHeight="1">
      <c r="B82" s="40"/>
      <c r="C82" s="28"/>
      <c r="D82" s="36"/>
      <c r="E82" s="27"/>
      <c r="F82" s="27"/>
      <c r="G82" s="37"/>
      <c r="I82" s="40"/>
      <c r="J82" s="28"/>
      <c r="K82" s="36"/>
      <c r="L82" s="27"/>
      <c r="M82" s="27"/>
      <c r="N82" s="29"/>
    </row>
    <row r="83" spans="2:14" ht="25" customHeight="1">
      <c r="B83" s="40"/>
      <c r="C83" s="28"/>
      <c r="D83" s="36"/>
      <c r="E83" s="27"/>
      <c r="F83" s="27"/>
      <c r="G83" s="37"/>
      <c r="I83" s="40"/>
      <c r="J83" s="28"/>
      <c r="K83" s="36"/>
      <c r="L83" s="27"/>
      <c r="M83" s="27"/>
      <c r="N83" s="29"/>
    </row>
    <row r="84" spans="2:14" ht="25" customHeight="1">
      <c r="B84" s="40"/>
      <c r="C84" s="28"/>
      <c r="D84" s="36"/>
      <c r="E84" s="27"/>
      <c r="F84" s="27"/>
      <c r="G84" s="37"/>
      <c r="I84" s="40"/>
      <c r="J84" s="28"/>
      <c r="K84" s="36"/>
      <c r="L84" s="27"/>
      <c r="M84" s="27"/>
      <c r="N84" s="29"/>
    </row>
    <row r="85" spans="2:14" ht="25" customHeight="1">
      <c r="B85" s="40"/>
      <c r="C85" s="28"/>
      <c r="D85" s="36"/>
      <c r="E85" s="27"/>
      <c r="F85" s="27"/>
      <c r="G85" s="37"/>
      <c r="I85" s="40"/>
      <c r="J85" s="28"/>
      <c r="K85" s="36"/>
      <c r="L85" s="27"/>
      <c r="M85" s="27"/>
      <c r="N85" s="29"/>
    </row>
    <row r="86" spans="2:14" ht="25" customHeight="1">
      <c r="B86" s="40"/>
      <c r="C86" s="28"/>
      <c r="D86" s="36"/>
      <c r="E86" s="27"/>
      <c r="F86" s="27"/>
      <c r="G86" s="37"/>
      <c r="I86" s="40"/>
      <c r="J86" s="28"/>
      <c r="K86" s="36"/>
      <c r="L86" s="27"/>
      <c r="M86" s="27"/>
      <c r="N86" s="29"/>
    </row>
    <row r="87" spans="2:14" ht="25" customHeight="1">
      <c r="B87" s="40"/>
      <c r="C87" s="28"/>
      <c r="D87" s="36"/>
      <c r="E87" s="27"/>
      <c r="F87" s="27"/>
      <c r="G87" s="37"/>
      <c r="I87" s="40"/>
      <c r="J87" s="28"/>
      <c r="K87" s="36"/>
      <c r="L87" s="27"/>
      <c r="M87" s="27"/>
      <c r="N87" s="29"/>
    </row>
    <row r="88" spans="2:14" ht="25" customHeight="1">
      <c r="B88" s="40"/>
      <c r="C88" s="28"/>
      <c r="D88" s="36"/>
      <c r="E88" s="27"/>
      <c r="F88" s="27"/>
      <c r="G88" s="37"/>
      <c r="I88" s="40"/>
      <c r="J88" s="28"/>
      <c r="K88" s="36"/>
      <c r="L88" s="27"/>
      <c r="M88" s="27"/>
      <c r="N88" s="29"/>
    </row>
    <row r="89" spans="2:14" ht="25" customHeight="1">
      <c r="B89" s="40"/>
      <c r="C89" s="28"/>
      <c r="D89" s="36"/>
      <c r="E89" s="27"/>
      <c r="F89" s="27"/>
      <c r="G89" s="37"/>
      <c r="I89" s="40"/>
      <c r="J89" s="28"/>
      <c r="K89" s="36"/>
      <c r="L89" s="27"/>
      <c r="M89" s="27"/>
      <c r="N89" s="29"/>
    </row>
    <row r="90" spans="2:14" ht="25" customHeight="1">
      <c r="B90" s="40"/>
      <c r="C90" s="28"/>
      <c r="D90" s="36"/>
      <c r="E90" s="27"/>
      <c r="F90" s="27"/>
      <c r="G90" s="37"/>
      <c r="I90" s="40"/>
      <c r="J90" s="28"/>
      <c r="K90" s="36"/>
      <c r="L90" s="27"/>
      <c r="M90" s="27"/>
      <c r="N90" s="29"/>
    </row>
    <row r="91" spans="2:14" ht="25" customHeight="1">
      <c r="B91" s="40"/>
      <c r="C91" s="28"/>
      <c r="D91" s="36"/>
      <c r="E91" s="27"/>
      <c r="F91" s="27"/>
      <c r="G91" s="37"/>
      <c r="I91" s="40"/>
      <c r="J91" s="28"/>
      <c r="K91" s="36"/>
      <c r="L91" s="27"/>
      <c r="M91" s="27"/>
      <c r="N91" s="29"/>
    </row>
    <row r="92" spans="2:14" ht="25" customHeight="1">
      <c r="B92" s="40"/>
      <c r="C92" s="28"/>
      <c r="D92" s="36"/>
      <c r="E92" s="27"/>
      <c r="F92" s="27"/>
      <c r="G92" s="37"/>
      <c r="I92" s="40"/>
      <c r="J92" s="28"/>
      <c r="K92" s="36"/>
      <c r="L92" s="27"/>
      <c r="M92" s="27"/>
      <c r="N92" s="29"/>
    </row>
    <row r="93" spans="2:14" ht="25" customHeight="1">
      <c r="B93" s="40"/>
      <c r="C93" s="28"/>
      <c r="D93" s="36"/>
      <c r="E93" s="27"/>
      <c r="F93" s="27"/>
      <c r="G93" s="37"/>
      <c r="I93" s="40"/>
      <c r="J93" s="28"/>
      <c r="K93" s="36"/>
      <c r="L93" s="27"/>
      <c r="M93" s="27"/>
      <c r="N93" s="29"/>
    </row>
    <row r="94" spans="2:14" ht="25" customHeight="1">
      <c r="B94" s="40"/>
      <c r="C94" s="28"/>
      <c r="D94" s="36"/>
      <c r="E94" s="27"/>
      <c r="F94" s="27"/>
      <c r="G94" s="37"/>
      <c r="I94" s="40"/>
      <c r="J94" s="28"/>
      <c r="K94" s="36"/>
      <c r="L94" s="27"/>
      <c r="M94" s="27"/>
      <c r="N94" s="29"/>
    </row>
    <row r="95" spans="2:14" ht="25" customHeight="1">
      <c r="B95" s="40"/>
      <c r="C95" s="28"/>
      <c r="D95" s="36"/>
      <c r="E95" s="27"/>
      <c r="F95" s="27"/>
      <c r="G95" s="37"/>
      <c r="I95" s="40"/>
      <c r="J95" s="28"/>
      <c r="K95" s="36"/>
      <c r="L95" s="27"/>
      <c r="M95" s="27"/>
      <c r="N95" s="29"/>
    </row>
    <row r="96" spans="2:14" ht="25" customHeight="1">
      <c r="B96" s="40"/>
      <c r="C96" s="28"/>
      <c r="D96" s="36"/>
      <c r="E96" s="27"/>
      <c r="F96" s="27"/>
      <c r="G96" s="37"/>
      <c r="I96" s="40"/>
      <c r="J96" s="28"/>
      <c r="K96" s="36"/>
      <c r="L96" s="27"/>
      <c r="M96" s="27"/>
      <c r="N96" s="29"/>
    </row>
    <row r="97" spans="2:14" ht="25" customHeight="1">
      <c r="B97" s="40"/>
      <c r="C97" s="28"/>
      <c r="D97" s="36"/>
      <c r="E97" s="27"/>
      <c r="F97" s="27"/>
      <c r="G97" s="37"/>
      <c r="I97" s="40"/>
      <c r="J97" s="28"/>
      <c r="K97" s="36"/>
      <c r="L97" s="27"/>
      <c r="M97" s="27"/>
      <c r="N97" s="29"/>
    </row>
    <row r="98" spans="2:14" ht="25" customHeight="1">
      <c r="B98" s="40"/>
      <c r="C98" s="28"/>
      <c r="D98" s="36"/>
      <c r="E98" s="27"/>
      <c r="F98" s="27"/>
      <c r="G98" s="37"/>
      <c r="I98" s="40"/>
      <c r="J98" s="28"/>
      <c r="K98" s="36"/>
      <c r="L98" s="27"/>
      <c r="M98" s="27"/>
      <c r="N98" s="29"/>
    </row>
    <row r="99" spans="2:14" ht="25" customHeight="1">
      <c r="B99" s="40"/>
      <c r="C99" s="28"/>
      <c r="D99" s="36"/>
      <c r="E99" s="27"/>
      <c r="F99" s="27"/>
      <c r="G99" s="37"/>
      <c r="I99" s="40"/>
      <c r="J99" s="28"/>
      <c r="K99" s="36"/>
      <c r="L99" s="27"/>
      <c r="M99" s="27"/>
      <c r="N99" s="29"/>
    </row>
    <row r="100" spans="2:14" ht="25" customHeight="1">
      <c r="B100" s="40"/>
      <c r="C100" s="28"/>
      <c r="D100" s="36"/>
      <c r="E100" s="27"/>
      <c r="F100" s="27"/>
      <c r="G100" s="37"/>
      <c r="I100" s="40"/>
      <c r="J100" s="28"/>
      <c r="K100" s="36"/>
      <c r="L100" s="27"/>
      <c r="M100" s="27"/>
      <c r="N100" s="29"/>
    </row>
    <row r="101" spans="2:14" ht="25" customHeight="1">
      <c r="B101" s="40"/>
      <c r="C101" s="28"/>
      <c r="D101" s="41"/>
      <c r="E101" s="27"/>
      <c r="F101" s="27"/>
      <c r="G101" s="37"/>
      <c r="I101" s="40"/>
      <c r="J101" s="28"/>
      <c r="K101" s="41"/>
      <c r="L101" s="27"/>
      <c r="M101" s="27"/>
      <c r="N101" s="29"/>
    </row>
    <row r="102" spans="2:14" ht="25" customHeight="1">
      <c r="B102" s="40"/>
      <c r="C102" s="28"/>
      <c r="D102" s="41"/>
      <c r="E102" s="27"/>
      <c r="F102" s="45" t="s">
        <v>67</v>
      </c>
      <c r="G102" s="46"/>
      <c r="I102" s="40"/>
      <c r="J102" s="28"/>
      <c r="K102" s="41"/>
      <c r="L102" s="27"/>
      <c r="M102" s="45" t="s">
        <v>68</v>
      </c>
      <c r="N102" s="46"/>
    </row>
    <row r="103" spans="2:14" ht="25" customHeight="1">
      <c r="B103" s="40"/>
      <c r="C103" s="28"/>
      <c r="D103" s="41"/>
      <c r="E103" s="27"/>
      <c r="F103" s="47">
        <f>coulisses!J2</f>
        <v>0</v>
      </c>
      <c r="G103" s="46">
        <f>SUMIF(Tableau16101422263034384246[Catégorie],F103,Tableau16101422263034384246[Montant])</f>
        <v>0</v>
      </c>
      <c r="I103" s="40"/>
      <c r="J103" s="28"/>
      <c r="K103" s="41"/>
      <c r="L103" s="27"/>
      <c r="M103" s="47">
        <f>coulisses!J14</f>
        <v>0</v>
      </c>
      <c r="N103" s="46">
        <f>SUMIF(Tableau27111523273135394347[Catégorie],M103,Tableau27111523273135394347[Montant])</f>
        <v>0</v>
      </c>
    </row>
    <row r="104" spans="2:14" ht="25" customHeight="1">
      <c r="B104" s="40"/>
      <c r="C104" s="28"/>
      <c r="D104" s="41"/>
      <c r="E104" s="27"/>
      <c r="F104" s="47">
        <f>coulisses!J3</f>
        <v>0</v>
      </c>
      <c r="G104" s="46">
        <f>SUMIF(Tableau16101422263034384246[Catégorie],F104,Tableau16101422263034384246[Montant])</f>
        <v>0</v>
      </c>
      <c r="I104" s="40"/>
      <c r="J104" s="28"/>
      <c r="K104" s="41"/>
      <c r="L104" s="27"/>
      <c r="M104" s="47">
        <f>coulisses!J15</f>
        <v>0</v>
      </c>
      <c r="N104" s="46">
        <f>SUMIF(Tableau27111523273135394347[Catégorie],M104,Tableau27111523273135394347[Montant])</f>
        <v>0</v>
      </c>
    </row>
    <row r="105" spans="2:14" ht="25" customHeight="1">
      <c r="B105" s="40"/>
      <c r="C105" s="28"/>
      <c r="D105" s="41"/>
      <c r="E105" s="27"/>
      <c r="F105" s="47">
        <f>coulisses!J4</f>
        <v>0</v>
      </c>
      <c r="G105" s="46">
        <f>SUMIF(Tableau16101422263034384246[Catégorie],F105,Tableau16101422263034384246[Montant])</f>
        <v>0</v>
      </c>
      <c r="I105" s="40"/>
      <c r="J105" s="28"/>
      <c r="K105" s="41"/>
      <c r="L105" s="27"/>
      <c r="M105" s="47">
        <f>coulisses!J16</f>
        <v>0</v>
      </c>
      <c r="N105" s="46">
        <f>SUMIF(Tableau27111523273135394347[Catégorie],M105,Tableau27111523273135394347[Montant])</f>
        <v>0</v>
      </c>
    </row>
    <row r="106" spans="2:14" ht="25" customHeight="1">
      <c r="B106" s="40"/>
      <c r="C106" s="28"/>
      <c r="D106" s="41"/>
      <c r="E106" s="27"/>
      <c r="F106" s="47">
        <f>coulisses!J5</f>
        <v>0</v>
      </c>
      <c r="G106" s="46">
        <f>SUMIF(Tableau16101422263034384246[Catégorie],F106,Tableau16101422263034384246[Montant])</f>
        <v>0</v>
      </c>
      <c r="I106" s="40"/>
      <c r="J106" s="28"/>
      <c r="K106" s="41"/>
      <c r="L106" s="27"/>
      <c r="M106" s="47">
        <f>coulisses!J17</f>
        <v>0</v>
      </c>
      <c r="N106" s="46">
        <f>SUMIF(Tableau27111523273135394347[Catégorie],M106,Tableau27111523273135394347[Montant])</f>
        <v>0</v>
      </c>
    </row>
    <row r="107" spans="2:14" ht="25" customHeight="1">
      <c r="B107" s="40"/>
      <c r="C107" s="28"/>
      <c r="D107" s="41"/>
      <c r="E107" s="27"/>
      <c r="F107" s="47">
        <f>coulisses!J6</f>
        <v>0</v>
      </c>
      <c r="G107" s="46">
        <f>SUMIF(Tableau16101422263034384246[Catégorie],F107,Tableau16101422263034384246[Montant])</f>
        <v>0</v>
      </c>
      <c r="I107" s="40"/>
      <c r="J107" s="28"/>
      <c r="K107" s="41"/>
      <c r="L107" s="27"/>
      <c r="M107" s="47">
        <f>coulisses!J18</f>
        <v>0</v>
      </c>
      <c r="N107" s="46">
        <f>SUMIF(Tableau27111523273135394347[Catégorie],M107,Tableau27111523273135394347[Montant])</f>
        <v>0</v>
      </c>
    </row>
    <row r="108" spans="2:14" ht="25" customHeight="1">
      <c r="B108" s="40"/>
      <c r="C108" s="28"/>
      <c r="D108" s="41"/>
      <c r="E108" s="27"/>
      <c r="F108" s="47">
        <f>coulisses!J7</f>
        <v>0</v>
      </c>
      <c r="G108" s="46">
        <f>SUMIF(Tableau16101422263034384246[Catégorie],F108,Tableau16101422263034384246[Montant])</f>
        <v>0</v>
      </c>
      <c r="I108" s="40"/>
      <c r="J108" s="28"/>
      <c r="K108" s="41"/>
      <c r="L108" s="27"/>
      <c r="M108" s="47">
        <f>coulisses!J19</f>
        <v>0</v>
      </c>
      <c r="N108" s="46">
        <f>SUMIF(Tableau27111523273135394347[Catégorie],M108,Tableau27111523273135394347[Montant])</f>
        <v>0</v>
      </c>
    </row>
    <row r="109" spans="2:14" ht="25" customHeight="1">
      <c r="B109" s="40"/>
      <c r="C109" s="28"/>
      <c r="D109" s="41"/>
      <c r="E109" s="27"/>
      <c r="F109" s="47">
        <f>coulisses!J8</f>
        <v>0</v>
      </c>
      <c r="G109" s="46">
        <f>SUMIF(Tableau16101422263034384246[Catégorie],F109,Tableau16101422263034384246[Montant])</f>
        <v>0</v>
      </c>
      <c r="I109" s="40"/>
      <c r="J109" s="28"/>
      <c r="K109" s="41"/>
      <c r="L109" s="27"/>
      <c r="M109" s="47">
        <f>coulisses!J20</f>
        <v>0</v>
      </c>
      <c r="N109" s="46">
        <f>SUMIF(Tableau27111523273135394347[Catégorie],M109,Tableau27111523273135394347[Montant])</f>
        <v>0</v>
      </c>
    </row>
    <row r="110" spans="2:14" ht="25" customHeight="1">
      <c r="B110" s="40"/>
      <c r="C110" s="28"/>
      <c r="D110" s="41"/>
      <c r="E110" s="27"/>
      <c r="F110" s="47">
        <f>coulisses!J9</f>
        <v>0</v>
      </c>
      <c r="G110" s="46">
        <f>SUMIF(Tableau16101422263034384246[Catégorie],F110,Tableau16101422263034384246[Montant])</f>
        <v>0</v>
      </c>
      <c r="I110" s="40"/>
      <c r="J110" s="28"/>
      <c r="K110" s="41"/>
      <c r="L110" s="27"/>
      <c r="M110" s="47">
        <f>coulisses!J21</f>
        <v>0</v>
      </c>
      <c r="N110" s="46">
        <f>SUMIF(Tableau27111523273135394347[Catégorie],M110,Tableau27111523273135394347[Montant])</f>
        <v>0</v>
      </c>
    </row>
    <row r="111" spans="2:14" ht="25" customHeight="1">
      <c r="B111" s="40"/>
      <c r="C111" s="28"/>
      <c r="D111" s="41"/>
      <c r="E111" s="27"/>
      <c r="F111" s="47">
        <f>coulisses!J10</f>
        <v>0</v>
      </c>
      <c r="G111" s="46">
        <f>SUMIF(Tableau16101422263034384246[Catégorie],F111,Tableau16101422263034384246[Montant])</f>
        <v>0</v>
      </c>
      <c r="I111" s="40"/>
      <c r="J111" s="28"/>
      <c r="K111" s="41"/>
      <c r="L111" s="27"/>
      <c r="M111" s="47">
        <f>coulisses!J22</f>
        <v>0</v>
      </c>
      <c r="N111" s="46">
        <f>SUMIF(Tableau27111523273135394347[Catégorie],M111,Tableau27111523273135394347[Montant])</f>
        <v>0</v>
      </c>
    </row>
    <row r="112" spans="2:14" ht="25" customHeight="1">
      <c r="B112" s="40"/>
      <c r="C112" s="28"/>
      <c r="D112" s="41"/>
      <c r="E112" s="27"/>
      <c r="F112" s="47">
        <f>coulisses!J11</f>
        <v>0</v>
      </c>
      <c r="G112" s="46">
        <f>SUMIF(Tableau16101422263034384246[Catégorie],F112,Tableau16101422263034384246[Montant])</f>
        <v>0</v>
      </c>
      <c r="I112" s="40"/>
      <c r="J112" s="28"/>
      <c r="K112" s="41"/>
      <c r="L112" s="27"/>
      <c r="M112" s="47">
        <f>coulisses!J23</f>
        <v>0</v>
      </c>
      <c r="N112" s="46">
        <f>SUMIF(Tableau27111523273135394347[Catégorie],M112,Tableau27111523273135394347[Montant])</f>
        <v>0</v>
      </c>
    </row>
    <row r="113" spans="2:14" ht="25" customHeight="1">
      <c r="B113" s="40"/>
      <c r="C113" s="28"/>
      <c r="D113" s="41"/>
      <c r="E113" s="27"/>
      <c r="F113" s="47" t="str">
        <f>coulisses!J12</f>
        <v>Autres recettes</v>
      </c>
      <c r="G113" s="46">
        <f>SUMIF(Tableau16101422263034384246[Catégorie],F113,Tableau16101422263034384246[Montant])</f>
        <v>0</v>
      </c>
      <c r="I113" s="40"/>
      <c r="J113" s="28"/>
      <c r="K113" s="41"/>
      <c r="L113" s="27"/>
      <c r="M113" s="47" t="str">
        <f>coulisses!J24</f>
        <v>Cotisations sociales</v>
      </c>
      <c r="N113" s="46">
        <f>SUMIF(Tableau27111523273135394347[Catégorie],M113,Tableau27111523273135394347[Montant])</f>
        <v>0</v>
      </c>
    </row>
    <row r="114" spans="2:14" ht="25" customHeight="1">
      <c r="B114" s="40"/>
      <c r="C114" s="28"/>
      <c r="D114" s="41"/>
      <c r="E114" s="27"/>
      <c r="F114" s="27"/>
      <c r="G114" s="37"/>
      <c r="I114" s="40"/>
      <c r="J114" s="28"/>
      <c r="K114" s="41"/>
      <c r="L114" s="27"/>
      <c r="M114" s="47" t="str">
        <f>coulisses!J25</f>
        <v>Autres dépenses</v>
      </c>
      <c r="N114" s="69">
        <f>SUMIF(Tableau27111523273135394347[Catégorie],M114,Tableau27111523273135394347[Montant])</f>
        <v>0</v>
      </c>
    </row>
    <row r="115" spans="2:14" ht="25" customHeight="1">
      <c r="B115" s="40"/>
      <c r="C115" s="28"/>
      <c r="D115" s="41"/>
      <c r="E115" s="27"/>
      <c r="F115" s="27"/>
      <c r="G115" s="37"/>
      <c r="I115" s="40"/>
      <c r="J115" s="28"/>
      <c r="K115" s="41"/>
      <c r="L115" s="27"/>
      <c r="M115" s="27"/>
      <c r="N115" s="29"/>
    </row>
    <row r="116" spans="2:14" ht="25" customHeight="1">
      <c r="B116" s="40"/>
      <c r="C116" s="28"/>
      <c r="D116" s="41"/>
      <c r="E116" s="27"/>
      <c r="F116" s="27"/>
      <c r="G116" s="37"/>
      <c r="I116" s="40"/>
      <c r="J116" s="28"/>
      <c r="K116" s="41"/>
      <c r="L116" s="27"/>
      <c r="M116" s="27"/>
      <c r="N116" s="29"/>
    </row>
    <row r="117" spans="2:14" ht="25" customHeight="1">
      <c r="B117" s="40"/>
      <c r="C117" s="28"/>
      <c r="D117" s="41"/>
      <c r="E117" s="27"/>
      <c r="F117" s="27"/>
      <c r="G117" s="37"/>
      <c r="I117" s="40"/>
      <c r="J117" s="28"/>
      <c r="K117" s="41"/>
      <c r="L117" s="27"/>
      <c r="M117" s="27"/>
      <c r="N117" s="29"/>
    </row>
    <row r="118" spans="2:14" ht="25" customHeight="1">
      <c r="B118" s="40"/>
      <c r="C118" s="28"/>
      <c r="D118" s="41"/>
      <c r="E118" s="27"/>
      <c r="F118" s="27"/>
      <c r="G118" s="37"/>
      <c r="I118" s="40"/>
      <c r="J118" s="28"/>
      <c r="K118" s="41"/>
      <c r="L118" s="27"/>
      <c r="M118" s="27"/>
      <c r="N118" s="29"/>
    </row>
    <row r="119" spans="2:14" ht="25" customHeight="1">
      <c r="B119" s="40"/>
      <c r="C119" s="28"/>
      <c r="D119" s="41"/>
      <c r="E119" s="27"/>
      <c r="F119" s="27"/>
      <c r="G119" s="37"/>
      <c r="I119" s="40"/>
      <c r="J119" s="28"/>
      <c r="K119" s="41"/>
      <c r="L119" s="27"/>
      <c r="M119" s="27"/>
      <c r="N119" s="29"/>
    </row>
    <row r="120" spans="2:14" ht="25" customHeight="1">
      <c r="B120" s="40"/>
      <c r="C120" s="28"/>
      <c r="D120" s="41"/>
      <c r="E120" s="27"/>
      <c r="F120" s="27"/>
      <c r="G120" s="37"/>
      <c r="I120" s="40"/>
      <c r="J120" s="28"/>
      <c r="K120" s="41"/>
      <c r="L120" s="27"/>
      <c r="M120" s="27"/>
      <c r="N120" s="29"/>
    </row>
    <row r="121" spans="2:14" ht="25" customHeight="1">
      <c r="B121" s="40"/>
      <c r="C121" s="28"/>
      <c r="D121" s="41"/>
      <c r="E121" s="27"/>
      <c r="F121" s="27"/>
      <c r="G121" s="37"/>
      <c r="I121" s="40"/>
      <c r="J121" s="28"/>
      <c r="K121" s="41"/>
      <c r="L121" s="27"/>
      <c r="M121" s="27"/>
      <c r="N121" s="29"/>
    </row>
    <row r="122" spans="2:14" ht="25" customHeight="1">
      <c r="B122" s="40"/>
      <c r="C122" s="28"/>
      <c r="D122" s="41"/>
      <c r="E122" s="27"/>
      <c r="F122" s="27"/>
      <c r="G122" s="37"/>
      <c r="I122" s="40"/>
      <c r="J122" s="28"/>
      <c r="K122" s="41"/>
      <c r="L122" s="27"/>
      <c r="M122" s="27"/>
      <c r="N122" s="29"/>
    </row>
    <row r="123" spans="2:14" ht="25" customHeight="1">
      <c r="B123" s="40"/>
      <c r="C123" s="28"/>
      <c r="D123" s="41"/>
      <c r="E123" s="27"/>
      <c r="F123" s="27"/>
      <c r="G123" s="37"/>
      <c r="I123" s="40"/>
      <c r="J123" s="28"/>
      <c r="K123" s="41"/>
      <c r="L123" s="27"/>
      <c r="M123" s="27"/>
      <c r="N123" s="29"/>
    </row>
    <row r="124" spans="2:14" ht="25" customHeight="1">
      <c r="B124" s="40"/>
      <c r="C124" s="28"/>
      <c r="D124" s="41"/>
      <c r="E124" s="27"/>
      <c r="F124" s="27"/>
      <c r="G124" s="37"/>
      <c r="I124" s="40"/>
      <c r="J124" s="28"/>
      <c r="K124" s="41"/>
      <c r="L124" s="27"/>
      <c r="M124" s="27"/>
      <c r="N124" s="29"/>
    </row>
    <row r="125" spans="2:14" ht="25" customHeight="1">
      <c r="B125" s="40"/>
      <c r="C125" s="28"/>
      <c r="D125" s="41"/>
      <c r="E125" s="27"/>
      <c r="F125" s="27"/>
      <c r="G125" s="37"/>
      <c r="I125" s="40"/>
      <c r="J125" s="28"/>
      <c r="K125" s="41"/>
      <c r="L125" s="27"/>
      <c r="M125" s="27"/>
      <c r="N125" s="29"/>
    </row>
    <row r="126" spans="2:14" ht="25" customHeight="1">
      <c r="B126" s="40"/>
      <c r="C126" s="28"/>
      <c r="D126" s="41"/>
      <c r="E126" s="27"/>
      <c r="F126" s="27"/>
      <c r="G126" s="37"/>
      <c r="I126" s="40"/>
      <c r="J126" s="28"/>
      <c r="K126" s="41"/>
      <c r="L126" s="27"/>
      <c r="M126" s="27"/>
      <c r="N126" s="29"/>
    </row>
    <row r="127" spans="2:14" ht="25" customHeight="1">
      <c r="B127" s="40"/>
      <c r="C127" s="28"/>
      <c r="D127" s="41"/>
      <c r="E127" s="27"/>
      <c r="F127" s="27"/>
      <c r="G127" s="37"/>
      <c r="I127" s="40"/>
      <c r="J127" s="28"/>
      <c r="K127" s="41"/>
      <c r="L127" s="27"/>
      <c r="M127" s="27"/>
      <c r="N127" s="29"/>
    </row>
    <row r="128" spans="2:14" ht="25" customHeight="1">
      <c r="B128" s="40"/>
      <c r="C128" s="28"/>
      <c r="D128" s="41"/>
      <c r="E128" s="27"/>
      <c r="F128" s="27"/>
      <c r="G128" s="37"/>
      <c r="I128" s="40"/>
      <c r="J128" s="28"/>
      <c r="K128" s="41"/>
      <c r="L128" s="27"/>
      <c r="M128" s="27"/>
      <c r="N128" s="29"/>
    </row>
    <row r="129" spans="2:14" ht="25" customHeight="1">
      <c r="B129" s="40"/>
      <c r="C129" s="28"/>
      <c r="D129" s="41"/>
      <c r="E129" s="27"/>
      <c r="F129" s="27"/>
      <c r="G129" s="37"/>
      <c r="I129" s="40"/>
      <c r="J129" s="28"/>
      <c r="K129" s="41"/>
      <c r="L129" s="27"/>
      <c r="M129" s="27"/>
      <c r="N129" s="29"/>
    </row>
    <row r="130" spans="2:14" ht="25" customHeight="1">
      <c r="B130" s="40"/>
      <c r="C130" s="28"/>
      <c r="D130" s="41"/>
      <c r="E130" s="27"/>
      <c r="F130" s="27"/>
      <c r="G130" s="37"/>
      <c r="I130" s="40"/>
      <c r="J130" s="28"/>
      <c r="K130" s="41"/>
      <c r="L130" s="27"/>
      <c r="M130" s="27"/>
      <c r="N130" s="29"/>
    </row>
    <row r="131" spans="2:14" ht="25" customHeight="1">
      <c r="B131" s="40"/>
      <c r="C131" s="28"/>
      <c r="D131" s="41"/>
      <c r="E131" s="27"/>
      <c r="F131" s="27"/>
      <c r="G131" s="37"/>
      <c r="I131" s="40"/>
      <c r="J131" s="28"/>
      <c r="K131" s="41"/>
      <c r="L131" s="27"/>
      <c r="M131" s="27"/>
      <c r="N131" s="29"/>
    </row>
    <row r="132" spans="2:14" ht="25" customHeight="1">
      <c r="B132" s="40"/>
      <c r="C132" s="28"/>
      <c r="D132" s="41"/>
      <c r="E132" s="27"/>
      <c r="F132" s="27"/>
      <c r="G132" s="37"/>
      <c r="I132" s="40"/>
      <c r="J132" s="28"/>
      <c r="K132" s="41"/>
      <c r="L132" s="27"/>
      <c r="M132" s="27"/>
      <c r="N132" s="29"/>
    </row>
    <row r="133" spans="2:14" ht="25" customHeight="1">
      <c r="B133" s="40"/>
      <c r="C133" s="28"/>
      <c r="D133" s="41"/>
      <c r="E133" s="27"/>
      <c r="F133" s="27"/>
      <c r="G133" s="37"/>
      <c r="I133" s="40"/>
      <c r="J133" s="28"/>
      <c r="K133" s="41"/>
      <c r="L133" s="27"/>
      <c r="M133" s="27"/>
      <c r="N133" s="29"/>
    </row>
    <row r="134" spans="2:14" ht="25" customHeight="1">
      <c r="B134" s="40"/>
      <c r="C134" s="28"/>
      <c r="D134" s="41"/>
      <c r="E134" s="27"/>
      <c r="F134" s="27"/>
      <c r="G134" s="37"/>
      <c r="I134" s="40"/>
      <c r="J134" s="28"/>
      <c r="K134" s="41"/>
      <c r="L134" s="27"/>
      <c r="M134" s="27"/>
      <c r="N134" s="29"/>
    </row>
    <row r="135" spans="2:14" ht="25" customHeight="1">
      <c r="B135" s="40"/>
      <c r="C135" s="28"/>
      <c r="D135" s="41"/>
      <c r="E135" s="27"/>
      <c r="F135" s="27"/>
      <c r="G135" s="37"/>
      <c r="I135" s="40"/>
      <c r="J135" s="28"/>
      <c r="K135" s="41"/>
      <c r="L135" s="27"/>
      <c r="M135" s="27"/>
      <c r="N135" s="29"/>
    </row>
    <row r="136" spans="2:14" ht="25" customHeight="1">
      <c r="B136" s="40"/>
      <c r="C136" s="28"/>
      <c r="D136" s="41"/>
      <c r="E136" s="27"/>
      <c r="F136" s="27"/>
      <c r="G136" s="37"/>
      <c r="I136" s="40"/>
      <c r="J136" s="28"/>
      <c r="K136" s="41"/>
      <c r="L136" s="27"/>
      <c r="M136" s="27"/>
      <c r="N136" s="29"/>
    </row>
    <row r="137" spans="2:14" ht="25" customHeight="1">
      <c r="B137" s="40"/>
      <c r="C137" s="28"/>
      <c r="D137" s="41"/>
      <c r="E137" s="27"/>
      <c r="F137" s="27"/>
      <c r="G137" s="37"/>
      <c r="I137" s="40"/>
      <c r="J137" s="28"/>
      <c r="K137" s="41"/>
      <c r="L137" s="27"/>
      <c r="M137" s="27"/>
      <c r="N137" s="29"/>
    </row>
    <row r="138" spans="2:14" ht="25" customHeight="1">
      <c r="B138" s="40"/>
      <c r="C138" s="28"/>
      <c r="D138" s="41"/>
      <c r="E138" s="27"/>
      <c r="F138" s="27"/>
      <c r="G138" s="37"/>
      <c r="I138" s="40"/>
      <c r="J138" s="28"/>
      <c r="K138" s="41"/>
      <c r="L138" s="27"/>
      <c r="M138" s="27"/>
      <c r="N138" s="29"/>
    </row>
    <row r="139" spans="2:14" ht="25" customHeight="1">
      <c r="B139" s="40"/>
      <c r="C139" s="28"/>
      <c r="D139" s="41"/>
      <c r="E139" s="27"/>
      <c r="F139" s="27"/>
      <c r="G139" s="37"/>
      <c r="I139" s="40"/>
      <c r="J139" s="28"/>
      <c r="K139" s="41"/>
      <c r="L139" s="27"/>
      <c r="M139" s="27"/>
      <c r="N139" s="29"/>
    </row>
    <row r="140" spans="2:14" ht="25" customHeight="1">
      <c r="B140" s="40"/>
      <c r="C140" s="28"/>
      <c r="D140" s="41"/>
      <c r="E140" s="27"/>
      <c r="F140" s="27"/>
      <c r="G140" s="37"/>
      <c r="I140" s="40"/>
      <c r="J140" s="28"/>
      <c r="K140" s="41"/>
      <c r="L140" s="27"/>
      <c r="M140" s="27"/>
      <c r="N140" s="29"/>
    </row>
    <row r="141" spans="2:14" ht="25" customHeight="1">
      <c r="B141" s="40"/>
      <c r="C141" s="28"/>
      <c r="D141" s="41"/>
      <c r="E141" s="27"/>
      <c r="F141" s="27"/>
      <c r="G141" s="37"/>
      <c r="I141" s="40"/>
      <c r="J141" s="28"/>
      <c r="K141" s="41"/>
      <c r="L141" s="27"/>
      <c r="M141" s="27"/>
      <c r="N141" s="29"/>
    </row>
    <row r="142" spans="2:14" ht="25" customHeight="1">
      <c r="B142" s="40"/>
      <c r="C142" s="28"/>
      <c r="D142" s="41"/>
      <c r="E142" s="27"/>
      <c r="F142" s="27"/>
      <c r="G142" s="37"/>
      <c r="I142" s="40"/>
      <c r="J142" s="28"/>
      <c r="K142" s="41"/>
      <c r="L142" s="27"/>
      <c r="M142" s="27"/>
      <c r="N142" s="29"/>
    </row>
    <row r="143" spans="2:14" ht="25" customHeight="1">
      <c r="B143" s="40"/>
      <c r="C143" s="28"/>
      <c r="D143" s="41"/>
      <c r="E143" s="27"/>
      <c r="F143" s="27"/>
      <c r="G143" s="37"/>
      <c r="I143" s="40"/>
      <c r="J143" s="28"/>
      <c r="K143" s="41"/>
      <c r="L143" s="27"/>
      <c r="M143" s="27"/>
      <c r="N143" s="29"/>
    </row>
    <row r="144" spans="2:14" ht="25" customHeight="1">
      <c r="B144" s="40"/>
      <c r="C144" s="28"/>
      <c r="D144" s="41"/>
      <c r="E144" s="27"/>
      <c r="F144" s="27"/>
      <c r="G144" s="37"/>
      <c r="I144" s="40"/>
      <c r="J144" s="28"/>
      <c r="K144" s="41"/>
      <c r="L144" s="27"/>
      <c r="M144" s="27"/>
      <c r="N144" s="29"/>
    </row>
    <row r="145" spans="2:14" ht="25" customHeight="1">
      <c r="B145" s="40"/>
      <c r="C145" s="28"/>
      <c r="D145" s="41"/>
      <c r="E145" s="27"/>
      <c r="F145" s="27"/>
      <c r="G145" s="37"/>
      <c r="I145" s="40"/>
      <c r="J145" s="28"/>
      <c r="K145" s="41"/>
      <c r="L145" s="27"/>
      <c r="M145" s="27"/>
      <c r="N145" s="29"/>
    </row>
    <row r="146" spans="2:14" ht="25" customHeight="1">
      <c r="B146" s="40"/>
      <c r="C146" s="28"/>
      <c r="D146" s="41"/>
      <c r="E146" s="27"/>
      <c r="F146" s="27"/>
      <c r="G146" s="37"/>
      <c r="I146" s="40"/>
      <c r="J146" s="28"/>
      <c r="K146" s="41"/>
      <c r="L146" s="27"/>
      <c r="M146" s="27"/>
      <c r="N146" s="29"/>
    </row>
    <row r="147" spans="2:14" ht="25" customHeight="1">
      <c r="B147" s="40"/>
      <c r="C147" s="28"/>
      <c r="D147" s="41"/>
      <c r="E147" s="27"/>
      <c r="F147" s="27"/>
      <c r="G147" s="37"/>
      <c r="I147" s="40"/>
      <c r="J147" s="28"/>
      <c r="K147" s="41"/>
      <c r="L147" s="27"/>
      <c r="M147" s="27"/>
      <c r="N147" s="29"/>
    </row>
    <row r="148" spans="2:14" ht="25" customHeight="1">
      <c r="B148" s="40"/>
      <c r="C148" s="28"/>
      <c r="D148" s="41"/>
      <c r="E148" s="27"/>
      <c r="F148" s="27"/>
      <c r="G148" s="37"/>
      <c r="I148" s="40"/>
      <c r="J148" s="28"/>
      <c r="K148" s="41"/>
      <c r="L148" s="27"/>
      <c r="M148" s="27"/>
      <c r="N148" s="29"/>
    </row>
    <row r="149" spans="2:14" ht="25" customHeight="1">
      <c r="B149" s="40"/>
      <c r="C149" s="28"/>
      <c r="D149" s="41"/>
      <c r="E149" s="27"/>
      <c r="F149" s="27"/>
      <c r="G149" s="37"/>
      <c r="I149" s="40"/>
      <c r="J149" s="28"/>
      <c r="K149" s="41"/>
      <c r="L149" s="27"/>
      <c r="M149" s="27"/>
      <c r="N149" s="29"/>
    </row>
    <row r="150" spans="2:14" ht="25" customHeight="1">
      <c r="B150" s="40"/>
      <c r="C150" s="28"/>
      <c r="D150" s="36"/>
      <c r="E150" s="27"/>
      <c r="F150" s="27"/>
      <c r="G150" s="37"/>
      <c r="I150" s="40"/>
      <c r="J150" s="28"/>
      <c r="K150" s="41"/>
      <c r="L150" s="27"/>
      <c r="M150" s="27"/>
      <c r="N150" s="29"/>
    </row>
    <row r="151" spans="2:14" ht="18">
      <c r="D151" s="32"/>
      <c r="F151" s="27"/>
      <c r="G151" s="37"/>
    </row>
  </sheetData>
  <sheetProtection formatCells="0" formatColumns="0" formatRows="0"/>
  <mergeCells count="3">
    <mergeCell ref="B4:E4"/>
    <mergeCell ref="I4:L4"/>
    <mergeCell ref="Q4:T4"/>
  </mergeCells>
  <pageMargins left="0.7" right="0.7" top="0.75" bottom="0.75" header="0.3" footer="0.3"/>
  <pageSetup paperSize="9" scale="42" orientation="portrait" horizontalDpi="0" verticalDpi="0"/>
  <colBreaks count="1" manualBreakCount="1">
    <brk id="7" max="113" man="1"/>
  </colBreaks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19B1743-FF7B-DC46-9F65-D61BEE58B6DC}">
          <x14:formula1>
            <xm:f>coulisses!$I$2:$I$5</xm:f>
          </x14:formula1>
          <xm:sqref>J7:J100 C7:C100</xm:sqref>
        </x14:dataValidation>
        <x14:dataValidation type="list" allowBlank="1" showInputMessage="1" showErrorMessage="1" xr:uid="{70663015-5E19-EF47-92ED-E1EB9AC1D863}">
          <x14:formula1>
            <xm:f>coulisses!$J$2:$J$12</xm:f>
          </x14:formula1>
          <xm:sqref>F7:F100</xm:sqref>
        </x14:dataValidation>
        <x14:dataValidation type="list" allowBlank="1" showInputMessage="1" showErrorMessage="1" xr:uid="{8BA2F348-A77D-844F-B1A5-535C67201185}">
          <x14:formula1>
            <xm:f>coulisses!$J$14:$J$25</xm:f>
          </x14:formula1>
          <xm:sqref>M7:M100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7D27-7699-5747-B707-D79E3D965DD3}">
  <dimension ref="A1:K90"/>
  <sheetViews>
    <sheetView showGridLines="0" zoomScaleNormal="100" zoomScaleSheetLayoutView="90" workbookViewId="0">
      <pane ySplit="1" topLeftCell="A2" activePane="bottomLeft" state="frozen"/>
      <selection pane="bottomLeft" activeCell="C3" sqref="C3"/>
    </sheetView>
  </sheetViews>
  <sheetFormatPr baseColWidth="10" defaultColWidth="0" defaultRowHeight="16"/>
  <cols>
    <col min="1" max="1" width="13" customWidth="1"/>
    <col min="2" max="2" width="28.83203125" customWidth="1"/>
    <col min="3" max="3" width="23.83203125" customWidth="1"/>
    <col min="4" max="4" width="20.6640625" customWidth="1"/>
    <col min="5" max="5" width="2" customWidth="1"/>
    <col min="6" max="6" width="25.6640625" customWidth="1"/>
    <col min="7" max="7" width="28.83203125" customWidth="1"/>
    <col min="8" max="8" width="16.83203125" customWidth="1"/>
    <col min="9" max="9" width="10.83203125" customWidth="1"/>
    <col min="10" max="10" width="0" hidden="1" customWidth="1"/>
  </cols>
  <sheetData>
    <row r="1" spans="1:9" s="23" customFormat="1" ht="93" customHeight="1">
      <c r="A1" s="76">
        <f>'👩🏻‍🏫 Bienvenue !'!K7</f>
        <v>0</v>
      </c>
      <c r="B1" s="76"/>
      <c r="C1" s="77" t="str">
        <f>"Tableau de bord de "&amp;'👩🏻‍🏫 Bienvenue !'!I12</f>
        <v xml:space="preserve">Tableau de bord de </v>
      </c>
      <c r="D1" s="77"/>
      <c r="E1" s="77"/>
      <c r="F1" s="77"/>
      <c r="G1" s="77"/>
      <c r="H1" s="77"/>
      <c r="I1" s="77"/>
    </row>
    <row r="2" spans="1:9" ht="42" customHeight="1" thickBot="1"/>
    <row r="3" spans="1:9" ht="55" customHeight="1" thickBot="1">
      <c r="B3" s="58" t="s">
        <v>11</v>
      </c>
      <c r="C3" s="58">
        <f>'👩🏻‍🏫 Bienvenue !'!I16</f>
        <v>0</v>
      </c>
      <c r="G3" s="59"/>
    </row>
    <row r="4" spans="1:9" ht="19" thickBot="1">
      <c r="B4" s="48"/>
      <c r="C4" s="60"/>
      <c r="D4" s="61"/>
      <c r="E4" s="61"/>
      <c r="G4" s="59"/>
    </row>
    <row r="5" spans="1:9" ht="40" customHeight="1" thickBot="1">
      <c r="B5" s="62" t="s">
        <v>7</v>
      </c>
      <c r="C5" s="63">
        <f>coulisses!W13</f>
        <v>0</v>
      </c>
      <c r="D5" s="61"/>
      <c r="E5" s="61"/>
      <c r="G5" s="59"/>
    </row>
    <row r="6" spans="1:9" ht="22" thickBot="1">
      <c r="B6" s="64"/>
      <c r="C6" s="65"/>
      <c r="D6" s="61"/>
      <c r="E6" s="61"/>
      <c r="G6" s="59"/>
    </row>
    <row r="7" spans="1:9" ht="40" customHeight="1" thickBot="1">
      <c r="B7" s="62" t="s">
        <v>0</v>
      </c>
      <c r="C7" s="63">
        <f>coulisses!W26</f>
        <v>0</v>
      </c>
      <c r="D7" s="61"/>
      <c r="E7" s="61"/>
      <c r="G7" s="59"/>
    </row>
    <row r="8" spans="1:9" ht="22" thickBot="1">
      <c r="B8" s="64"/>
      <c r="C8" s="65"/>
      <c r="D8" s="61"/>
      <c r="E8" s="61"/>
      <c r="G8" s="59"/>
    </row>
    <row r="9" spans="1:9" ht="40" customHeight="1" thickBot="1">
      <c r="B9" s="58" t="s">
        <v>10</v>
      </c>
      <c r="C9" s="63">
        <f>C5-C7</f>
        <v>0</v>
      </c>
      <c r="G9" s="59"/>
    </row>
    <row r="10" spans="1:9" ht="19" thickBot="1">
      <c r="C10" s="56"/>
      <c r="E10" s="56"/>
      <c r="F10" s="56"/>
      <c r="G10" s="59"/>
      <c r="H10" s="56"/>
    </row>
    <row r="11" spans="1:9" ht="82" customHeight="1" thickBot="1">
      <c r="B11" s="66" t="s">
        <v>3</v>
      </c>
      <c r="C11" s="67" t="str">
        <f>IF(C9&gt;=0,"Bravo, vous faites du profit ! 👍","Vous perdez de l'argent, encore un effort ! 💪")</f>
        <v>Bravo, vous faites du profit ! 👍</v>
      </c>
      <c r="E11" s="56"/>
      <c r="F11" s="68"/>
      <c r="G11" s="68"/>
      <c r="H11" s="68"/>
    </row>
    <row r="34" ht="73" customHeight="1"/>
    <row r="90" spans="2:11" ht="63" customHeight="1">
      <c r="B90" s="78" t="s">
        <v>5</v>
      </c>
      <c r="C90" s="78"/>
      <c r="D90" s="78"/>
      <c r="E90" s="78"/>
      <c r="F90" s="78"/>
      <c r="G90" s="78"/>
      <c r="H90" s="78"/>
      <c r="I90" s="78"/>
      <c r="J90" s="22"/>
      <c r="K90" s="22"/>
    </row>
  </sheetData>
  <sheetProtection formatCells="0" formatColumns="0" formatRows="0"/>
  <mergeCells count="3">
    <mergeCell ref="A1:B1"/>
    <mergeCell ref="C1:I1"/>
    <mergeCell ref="B90:I90"/>
  </mergeCells>
  <phoneticPr fontId="13" type="noConversion"/>
  <conditionalFormatting sqref="C9">
    <cfRule type="cellIs" dxfId="1" priority="1" operator="greaterThanOrEqual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scale="33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D3D3-01C1-6146-9E5B-707054E6F2A4}">
  <dimension ref="A1:W39"/>
  <sheetViews>
    <sheetView topLeftCell="E20" workbookViewId="0">
      <selection activeCell="K24" sqref="K24:W25"/>
    </sheetView>
  </sheetViews>
  <sheetFormatPr baseColWidth="10" defaultRowHeight="16"/>
  <cols>
    <col min="3" max="5" width="11.5" bestFit="1" customWidth="1"/>
    <col min="10" max="10" width="13.5" customWidth="1"/>
    <col min="11" max="11" width="14" customWidth="1"/>
  </cols>
  <sheetData>
    <row r="1" spans="3:23"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50</v>
      </c>
    </row>
    <row r="2" spans="3:23">
      <c r="I2" t="s">
        <v>27</v>
      </c>
      <c r="J2">
        <f>'👩🏻‍🏫 Bienvenue !'!I21</f>
        <v>0</v>
      </c>
      <c r="K2">
        <f>'🥧 01'!G101</f>
        <v>0</v>
      </c>
      <c r="L2">
        <f>'🎿 02'!G103</f>
        <v>0</v>
      </c>
      <c r="M2">
        <f>'🌱 03'!G103</f>
        <v>0</v>
      </c>
      <c r="N2">
        <f>'🐟 04'!G103</f>
        <v>0</v>
      </c>
      <c r="O2">
        <f>'🎾 05'!G103</f>
        <v>0</v>
      </c>
      <c r="P2">
        <f>'☀️ 06'!G103</f>
        <v>0</v>
      </c>
      <c r="Q2">
        <f>'🧳 07'!G103</f>
        <v>0</v>
      </c>
      <c r="R2">
        <f>'🏖 08'!G103</f>
        <v>0</v>
      </c>
      <c r="S2">
        <f>'📝  09'!G103</f>
        <v>0</v>
      </c>
      <c r="T2">
        <f>'🎃 10'!G103</f>
        <v>0</v>
      </c>
      <c r="U2">
        <f>'🍂 11'!G103</f>
        <v>0</v>
      </c>
      <c r="V2">
        <f>'🎄 12'!G103</f>
        <v>0</v>
      </c>
      <c r="W2">
        <f>SUM(K2:V2)</f>
        <v>0</v>
      </c>
    </row>
    <row r="3" spans="3:23">
      <c r="C3" s="33"/>
      <c r="D3" s="33"/>
      <c r="E3" s="33"/>
      <c r="I3" t="s">
        <v>28</v>
      </c>
      <c r="J3">
        <f>'👩🏻‍🏫 Bienvenue !'!I22</f>
        <v>0</v>
      </c>
      <c r="K3">
        <f>'🥧 01'!G102</f>
        <v>0</v>
      </c>
      <c r="L3">
        <f>'🎿 02'!G104</f>
        <v>0</v>
      </c>
      <c r="M3">
        <f>'🌱 03'!G104</f>
        <v>0</v>
      </c>
      <c r="N3">
        <f>'🐟 04'!G104</f>
        <v>0</v>
      </c>
      <c r="O3">
        <f>'🎾 05'!G104</f>
        <v>0</v>
      </c>
      <c r="P3">
        <f>'☀️ 06'!G104</f>
        <v>0</v>
      </c>
      <c r="Q3">
        <f>'🧳 07'!G104</f>
        <v>0</v>
      </c>
      <c r="R3">
        <f>'🏖 08'!G104</f>
        <v>0</v>
      </c>
      <c r="S3">
        <f>'📝  09'!G104</f>
        <v>0</v>
      </c>
      <c r="T3">
        <f>'🎃 10'!G104</f>
        <v>0</v>
      </c>
      <c r="U3">
        <f>'🍂 11'!G104</f>
        <v>0</v>
      </c>
      <c r="V3">
        <f>'🎄 12'!G104</f>
        <v>0</v>
      </c>
      <c r="W3">
        <f t="shared" ref="W3:W23" si="0">SUM(K3:V3)</f>
        <v>0</v>
      </c>
    </row>
    <row r="4" spans="3:23">
      <c r="C4" s="33"/>
      <c r="D4" s="33"/>
      <c r="E4" s="33"/>
      <c r="I4" t="s">
        <v>26</v>
      </c>
      <c r="J4">
        <f>'👩🏻‍🏫 Bienvenue !'!I23</f>
        <v>0</v>
      </c>
      <c r="K4">
        <f>'🥧 01'!G103</f>
        <v>0</v>
      </c>
      <c r="L4">
        <f>'🎿 02'!G105</f>
        <v>0</v>
      </c>
      <c r="M4">
        <f>'🌱 03'!G105</f>
        <v>0</v>
      </c>
      <c r="N4">
        <f>'🐟 04'!G105</f>
        <v>0</v>
      </c>
      <c r="O4">
        <f>'🎾 05'!G105</f>
        <v>0</v>
      </c>
      <c r="P4">
        <f>'☀️ 06'!G105</f>
        <v>0</v>
      </c>
      <c r="Q4">
        <f>'🧳 07'!G105</f>
        <v>0</v>
      </c>
      <c r="R4">
        <f>'🏖 08'!G105</f>
        <v>0</v>
      </c>
      <c r="S4">
        <f>'📝  09'!G105</f>
        <v>0</v>
      </c>
      <c r="T4">
        <f>'🎃 10'!G105</f>
        <v>0</v>
      </c>
      <c r="U4">
        <f>'🍂 11'!G105</f>
        <v>0</v>
      </c>
      <c r="V4">
        <f>'🎄 12'!G105</f>
        <v>0</v>
      </c>
      <c r="W4">
        <f t="shared" si="0"/>
        <v>0</v>
      </c>
    </row>
    <row r="5" spans="3:23">
      <c r="C5" s="33"/>
      <c r="D5" s="33"/>
      <c r="E5" s="33"/>
      <c r="I5" t="s">
        <v>29</v>
      </c>
      <c r="J5">
        <f>'👩🏻‍🏫 Bienvenue !'!I24</f>
        <v>0</v>
      </c>
      <c r="K5">
        <f>'🥧 01'!G104</f>
        <v>0</v>
      </c>
      <c r="L5">
        <f>'🎿 02'!G106</f>
        <v>0</v>
      </c>
      <c r="M5">
        <f>'🌱 03'!G106</f>
        <v>0</v>
      </c>
      <c r="N5">
        <f>'🐟 04'!G106</f>
        <v>0</v>
      </c>
      <c r="O5">
        <f>'🎾 05'!G106</f>
        <v>0</v>
      </c>
      <c r="P5">
        <f>'☀️ 06'!G106</f>
        <v>0</v>
      </c>
      <c r="Q5">
        <f>'🧳 07'!G106</f>
        <v>0</v>
      </c>
      <c r="R5">
        <f>'🏖 08'!G106</f>
        <v>0</v>
      </c>
      <c r="S5">
        <f>'📝  09'!G106</f>
        <v>0</v>
      </c>
      <c r="T5">
        <f>'🎃 10'!G106</f>
        <v>0</v>
      </c>
      <c r="U5">
        <f>'🍂 11'!G106</f>
        <v>0</v>
      </c>
      <c r="V5">
        <f>'🎄 12'!G106</f>
        <v>0</v>
      </c>
      <c r="W5">
        <f t="shared" si="0"/>
        <v>0</v>
      </c>
    </row>
    <row r="6" spans="3:23">
      <c r="C6" s="33"/>
      <c r="D6" s="33"/>
      <c r="E6" s="33"/>
      <c r="J6">
        <f>'👩🏻‍🏫 Bienvenue !'!I25</f>
        <v>0</v>
      </c>
      <c r="K6">
        <f>'🥧 01'!G105</f>
        <v>0</v>
      </c>
      <c r="L6">
        <f>'🎿 02'!G107</f>
        <v>0</v>
      </c>
      <c r="M6">
        <f>'🌱 03'!G107</f>
        <v>0</v>
      </c>
      <c r="N6">
        <f>'🐟 04'!G107</f>
        <v>0</v>
      </c>
      <c r="O6">
        <f>'🎾 05'!G107</f>
        <v>0</v>
      </c>
      <c r="P6">
        <f>'☀️ 06'!G107</f>
        <v>0</v>
      </c>
      <c r="Q6">
        <f>'🧳 07'!G107</f>
        <v>0</v>
      </c>
      <c r="R6">
        <f>'🏖 08'!G107</f>
        <v>0</v>
      </c>
      <c r="S6">
        <f>'📝  09'!G107</f>
        <v>0</v>
      </c>
      <c r="T6">
        <f>'🎃 10'!G107</f>
        <v>0</v>
      </c>
      <c r="U6">
        <f>'🍂 11'!G107</f>
        <v>0</v>
      </c>
      <c r="V6">
        <f>'🎄 12'!G107</f>
        <v>0</v>
      </c>
      <c r="W6">
        <f t="shared" si="0"/>
        <v>0</v>
      </c>
    </row>
    <row r="7" spans="3:23">
      <c r="C7" s="33"/>
      <c r="D7" s="33"/>
      <c r="E7" s="33"/>
      <c r="J7">
        <f>'👩🏻‍🏫 Bienvenue !'!I26</f>
        <v>0</v>
      </c>
      <c r="K7">
        <f>'🥧 01'!G106</f>
        <v>0</v>
      </c>
      <c r="L7">
        <f>'🎿 02'!G108</f>
        <v>0</v>
      </c>
      <c r="M7">
        <f>'🌱 03'!G108</f>
        <v>0</v>
      </c>
      <c r="N7">
        <f>'🐟 04'!G108</f>
        <v>0</v>
      </c>
      <c r="O7">
        <f>'🎾 05'!G108</f>
        <v>0</v>
      </c>
      <c r="P7">
        <f>'☀️ 06'!G108</f>
        <v>0</v>
      </c>
      <c r="Q7">
        <f>'🧳 07'!G108</f>
        <v>0</v>
      </c>
      <c r="R7">
        <f>'🏖 08'!G108</f>
        <v>0</v>
      </c>
      <c r="S7">
        <f>'📝  09'!G108</f>
        <v>0</v>
      </c>
      <c r="T7">
        <f>'🎃 10'!G108</f>
        <v>0</v>
      </c>
      <c r="U7">
        <f>'🍂 11'!G108</f>
        <v>0</v>
      </c>
      <c r="V7">
        <f>'🎄 12'!G108</f>
        <v>0</v>
      </c>
      <c r="W7">
        <f t="shared" si="0"/>
        <v>0</v>
      </c>
    </row>
    <row r="8" spans="3:23">
      <c r="C8" s="33"/>
      <c r="D8" s="33"/>
      <c r="E8" s="33"/>
      <c r="J8">
        <f>'👩🏻‍🏫 Bienvenue !'!I27</f>
        <v>0</v>
      </c>
      <c r="K8">
        <f>'🥧 01'!G107</f>
        <v>0</v>
      </c>
      <c r="L8">
        <f>'🎿 02'!G109</f>
        <v>0</v>
      </c>
      <c r="M8">
        <f>'🌱 03'!G109</f>
        <v>0</v>
      </c>
      <c r="N8">
        <f>'🐟 04'!G109</f>
        <v>0</v>
      </c>
      <c r="O8">
        <f>'🎾 05'!G109</f>
        <v>0</v>
      </c>
      <c r="P8">
        <f>'☀️ 06'!G109</f>
        <v>0</v>
      </c>
      <c r="Q8">
        <f>'🧳 07'!G109</f>
        <v>0</v>
      </c>
      <c r="R8">
        <f>'🏖 08'!G109</f>
        <v>0</v>
      </c>
      <c r="S8">
        <f>'📝  09'!G109</f>
        <v>0</v>
      </c>
      <c r="T8">
        <f>'🎃 10'!G109</f>
        <v>0</v>
      </c>
      <c r="U8">
        <f>'🍂 11'!G109</f>
        <v>0</v>
      </c>
      <c r="V8">
        <f>'🎄 12'!G109</f>
        <v>0</v>
      </c>
      <c r="W8">
        <f t="shared" si="0"/>
        <v>0</v>
      </c>
    </row>
    <row r="9" spans="3:23">
      <c r="C9" s="33"/>
      <c r="D9" s="33"/>
      <c r="E9" s="33"/>
      <c r="J9">
        <f>'👩🏻‍🏫 Bienvenue !'!I28</f>
        <v>0</v>
      </c>
      <c r="K9">
        <f>'🥧 01'!G108</f>
        <v>0</v>
      </c>
      <c r="L9">
        <f>'🎿 02'!G110</f>
        <v>0</v>
      </c>
      <c r="M9">
        <f>'🌱 03'!G110</f>
        <v>0</v>
      </c>
      <c r="N9">
        <f>'🐟 04'!G110</f>
        <v>0</v>
      </c>
      <c r="O9">
        <f>'🎾 05'!G110</f>
        <v>0</v>
      </c>
      <c r="P9">
        <f>'☀️ 06'!G110</f>
        <v>0</v>
      </c>
      <c r="Q9">
        <f>'🧳 07'!G110</f>
        <v>0</v>
      </c>
      <c r="R9">
        <f>'🏖 08'!G110</f>
        <v>0</v>
      </c>
      <c r="S9">
        <f>'📝  09'!G110</f>
        <v>0</v>
      </c>
      <c r="T9">
        <f>'🎃 10'!G110</f>
        <v>0</v>
      </c>
      <c r="U9">
        <f>'🍂 11'!G110</f>
        <v>0</v>
      </c>
      <c r="V9">
        <f>'🎄 12'!G110</f>
        <v>0</v>
      </c>
      <c r="W9">
        <f t="shared" si="0"/>
        <v>0</v>
      </c>
    </row>
    <row r="10" spans="3:23">
      <c r="C10" s="33"/>
      <c r="D10" s="33"/>
      <c r="E10" s="33"/>
      <c r="J10">
        <f>'👩🏻‍🏫 Bienvenue !'!I29</f>
        <v>0</v>
      </c>
      <c r="K10">
        <f>'🥧 01'!G109</f>
        <v>0</v>
      </c>
      <c r="L10">
        <f>'🎿 02'!G111</f>
        <v>0</v>
      </c>
      <c r="M10">
        <f>'🌱 03'!G111</f>
        <v>0</v>
      </c>
      <c r="N10">
        <f>'🐟 04'!G111</f>
        <v>0</v>
      </c>
      <c r="O10">
        <f>'🎾 05'!G111</f>
        <v>0</v>
      </c>
      <c r="P10">
        <f>'☀️ 06'!G111</f>
        <v>0</v>
      </c>
      <c r="Q10">
        <f>'🧳 07'!G111</f>
        <v>0</v>
      </c>
      <c r="R10">
        <f>'🏖 08'!G111</f>
        <v>0</v>
      </c>
      <c r="S10">
        <f>'📝  09'!G111</f>
        <v>0</v>
      </c>
      <c r="T10">
        <f>'🎃 10'!G111</f>
        <v>0</v>
      </c>
      <c r="U10">
        <f>'🍂 11'!G111</f>
        <v>0</v>
      </c>
      <c r="V10">
        <f>'🎄 12'!G111</f>
        <v>0</v>
      </c>
      <c r="W10">
        <f t="shared" si="0"/>
        <v>0</v>
      </c>
    </row>
    <row r="11" spans="3:23">
      <c r="C11" s="33"/>
      <c r="D11" s="33"/>
      <c r="E11" s="33"/>
      <c r="J11">
        <f>'👩🏻‍🏫 Bienvenue !'!I30</f>
        <v>0</v>
      </c>
      <c r="K11">
        <f>'🥧 01'!G110</f>
        <v>0</v>
      </c>
      <c r="L11">
        <f>'🎿 02'!G112</f>
        <v>0</v>
      </c>
      <c r="M11">
        <f>'🌱 03'!G112</f>
        <v>0</v>
      </c>
      <c r="N11">
        <f>'🐟 04'!G112</f>
        <v>0</v>
      </c>
      <c r="O11">
        <f>'🎾 05'!G112</f>
        <v>0</v>
      </c>
      <c r="P11">
        <f>'☀️ 06'!G112</f>
        <v>0</v>
      </c>
      <c r="Q11">
        <f>'🧳 07'!G112</f>
        <v>0</v>
      </c>
      <c r="R11">
        <f>'🏖 08'!G112</f>
        <v>0</v>
      </c>
      <c r="S11">
        <f>'📝  09'!G112</f>
        <v>0</v>
      </c>
      <c r="T11">
        <f>'🎃 10'!G112</f>
        <v>0</v>
      </c>
      <c r="U11">
        <f>'🍂 11'!G112</f>
        <v>0</v>
      </c>
      <c r="V11">
        <f>'🎄 12'!G112</f>
        <v>0</v>
      </c>
      <c r="W11">
        <f t="shared" si="0"/>
        <v>0</v>
      </c>
    </row>
    <row r="12" spans="3:23">
      <c r="C12" s="33"/>
      <c r="D12" s="33"/>
      <c r="E12" s="33"/>
      <c r="J12" t="s">
        <v>65</v>
      </c>
      <c r="K12">
        <f>'🥧 01'!G111</f>
        <v>0</v>
      </c>
      <c r="L12">
        <f>'🎿 02'!G113</f>
        <v>0</v>
      </c>
      <c r="M12">
        <f>'🌱 03'!G113</f>
        <v>0</v>
      </c>
      <c r="N12">
        <f>'🐟 04'!G113</f>
        <v>0</v>
      </c>
      <c r="O12">
        <f>'🎾 05'!G113</f>
        <v>0</v>
      </c>
      <c r="P12">
        <f>'☀️ 06'!G113</f>
        <v>0</v>
      </c>
      <c r="Q12">
        <f>'🧳 07'!G113</f>
        <v>0</v>
      </c>
      <c r="R12">
        <f>'🏖 08'!G113</f>
        <v>0</v>
      </c>
      <c r="S12">
        <f>'📝  09'!G113</f>
        <v>0</v>
      </c>
      <c r="T12">
        <f>'🎃 10'!G113</f>
        <v>0</v>
      </c>
      <c r="U12">
        <f>'🍂 11'!G113</f>
        <v>0</v>
      </c>
      <c r="V12">
        <f>'🎄 12'!G113</f>
        <v>0</v>
      </c>
      <c r="W12">
        <f t="shared" si="0"/>
        <v>0</v>
      </c>
    </row>
    <row r="13" spans="3:23">
      <c r="C13" s="33"/>
      <c r="D13" s="33"/>
      <c r="E13" s="33"/>
      <c r="J13" s="44" t="s">
        <v>69</v>
      </c>
      <c r="K13" s="44">
        <f>SUM(K2:K12)</f>
        <v>0</v>
      </c>
      <c r="L13" s="44">
        <f t="shared" ref="L13:V13" si="1">SUM(L2:L12)</f>
        <v>0</v>
      </c>
      <c r="M13" s="44">
        <f t="shared" si="1"/>
        <v>0</v>
      </c>
      <c r="N13" s="44">
        <f t="shared" si="1"/>
        <v>0</v>
      </c>
      <c r="O13" s="44">
        <f t="shared" si="1"/>
        <v>0</v>
      </c>
      <c r="P13" s="44">
        <f t="shared" si="1"/>
        <v>0</v>
      </c>
      <c r="Q13" s="44">
        <f t="shared" si="1"/>
        <v>0</v>
      </c>
      <c r="R13" s="44">
        <f t="shared" si="1"/>
        <v>0</v>
      </c>
      <c r="S13" s="44">
        <f t="shared" si="1"/>
        <v>0</v>
      </c>
      <c r="T13" s="44">
        <f t="shared" si="1"/>
        <v>0</v>
      </c>
      <c r="U13" s="44">
        <f t="shared" si="1"/>
        <v>0</v>
      </c>
      <c r="V13" s="44">
        <f t="shared" si="1"/>
        <v>0</v>
      </c>
      <c r="W13" s="44">
        <f t="shared" si="0"/>
        <v>0</v>
      </c>
    </row>
    <row r="14" spans="3:23">
      <c r="C14" s="33"/>
      <c r="D14" s="33"/>
      <c r="E14" s="33"/>
      <c r="J14">
        <f>'👩🏻‍🏫 Bienvenue !'!I34</f>
        <v>0</v>
      </c>
      <c r="K14">
        <f>'🥧 01'!N101</f>
        <v>0</v>
      </c>
      <c r="L14">
        <f>'🎿 02'!N103</f>
        <v>0</v>
      </c>
      <c r="M14">
        <f>'🌱 03'!N103</f>
        <v>0</v>
      </c>
      <c r="N14">
        <f>'🐟 04'!N103</f>
        <v>0</v>
      </c>
      <c r="O14">
        <f>'🎾 05'!N103</f>
        <v>0</v>
      </c>
      <c r="P14">
        <f>'☀️ 06'!N103</f>
        <v>0</v>
      </c>
      <c r="Q14">
        <f>'🧳 07'!N103</f>
        <v>0</v>
      </c>
      <c r="R14">
        <f>'🏖 08'!N103</f>
        <v>0</v>
      </c>
      <c r="S14">
        <f>'📝  09'!N103</f>
        <v>0</v>
      </c>
      <c r="T14">
        <f>'🎃 10'!N103</f>
        <v>0</v>
      </c>
      <c r="U14">
        <f>'🍂 11'!N103</f>
        <v>0</v>
      </c>
      <c r="V14">
        <f>'🎄 12'!N103</f>
        <v>0</v>
      </c>
      <c r="W14">
        <f t="shared" si="0"/>
        <v>0</v>
      </c>
    </row>
    <row r="15" spans="3:23">
      <c r="J15">
        <f>'👩🏻‍🏫 Bienvenue !'!I35</f>
        <v>0</v>
      </c>
      <c r="K15">
        <f>'🥧 01'!N102</f>
        <v>0</v>
      </c>
      <c r="L15">
        <f>'🎿 02'!N104</f>
        <v>0</v>
      </c>
      <c r="M15">
        <f>'🌱 03'!N104</f>
        <v>0</v>
      </c>
      <c r="N15">
        <f>'🐟 04'!N104</f>
        <v>0</v>
      </c>
      <c r="O15">
        <f>'🎾 05'!N104</f>
        <v>0</v>
      </c>
      <c r="P15">
        <f>'☀️ 06'!N104</f>
        <v>0</v>
      </c>
      <c r="Q15">
        <f>'🧳 07'!N104</f>
        <v>0</v>
      </c>
      <c r="R15">
        <f>'🏖 08'!N104</f>
        <v>0</v>
      </c>
      <c r="S15">
        <f>'📝  09'!N104</f>
        <v>0</v>
      </c>
      <c r="T15">
        <f>'🎃 10'!N104</f>
        <v>0</v>
      </c>
      <c r="U15">
        <f>'🍂 11'!N104</f>
        <v>0</v>
      </c>
      <c r="V15">
        <f>'🎄 12'!N104</f>
        <v>0</v>
      </c>
      <c r="W15">
        <f t="shared" si="0"/>
        <v>0</v>
      </c>
    </row>
    <row r="16" spans="3:23">
      <c r="J16">
        <f>'👩🏻‍🏫 Bienvenue !'!I36</f>
        <v>0</v>
      </c>
      <c r="K16">
        <f>'🥧 01'!N103</f>
        <v>0</v>
      </c>
      <c r="L16">
        <f>'🎿 02'!N105</f>
        <v>0</v>
      </c>
      <c r="M16">
        <f>'🌱 03'!N105</f>
        <v>0</v>
      </c>
      <c r="N16">
        <f>'🐟 04'!N105</f>
        <v>0</v>
      </c>
      <c r="O16">
        <f>'🎾 05'!N105</f>
        <v>0</v>
      </c>
      <c r="P16">
        <f>'☀️ 06'!N105</f>
        <v>0</v>
      </c>
      <c r="Q16">
        <f>'🧳 07'!N105</f>
        <v>0</v>
      </c>
      <c r="R16">
        <f>'🏖 08'!N105</f>
        <v>0</v>
      </c>
      <c r="S16">
        <f>'📝  09'!N105</f>
        <v>0</v>
      </c>
      <c r="T16">
        <f>'🎃 10'!N105</f>
        <v>0</v>
      </c>
      <c r="U16">
        <f>'🍂 11'!N105</f>
        <v>0</v>
      </c>
      <c r="V16">
        <f>'🎄 12'!N105</f>
        <v>0</v>
      </c>
      <c r="W16">
        <f t="shared" si="0"/>
        <v>0</v>
      </c>
    </row>
    <row r="17" spans="1:23">
      <c r="J17">
        <f>'👩🏻‍🏫 Bienvenue !'!I37</f>
        <v>0</v>
      </c>
      <c r="K17">
        <f>'🥧 01'!N104</f>
        <v>0</v>
      </c>
      <c r="L17">
        <f>'🎿 02'!N106</f>
        <v>0</v>
      </c>
      <c r="M17">
        <f>'🌱 03'!N106</f>
        <v>0</v>
      </c>
      <c r="N17">
        <f>'🐟 04'!N106</f>
        <v>0</v>
      </c>
      <c r="O17">
        <f>'🎾 05'!N106</f>
        <v>0</v>
      </c>
      <c r="P17">
        <f>'☀️ 06'!N106</f>
        <v>0</v>
      </c>
      <c r="Q17">
        <f>'🧳 07'!N106</f>
        <v>0</v>
      </c>
      <c r="R17">
        <f>'🏖 08'!N106</f>
        <v>0</v>
      </c>
      <c r="S17">
        <f>'📝  09'!N106</f>
        <v>0</v>
      </c>
      <c r="T17">
        <f>'🎃 10'!N106</f>
        <v>0</v>
      </c>
      <c r="U17">
        <f>'🍂 11'!N106</f>
        <v>0</v>
      </c>
      <c r="V17">
        <f>'🎄 12'!N106</f>
        <v>0</v>
      </c>
      <c r="W17">
        <f t="shared" si="0"/>
        <v>0</v>
      </c>
    </row>
    <row r="18" spans="1:23" ht="69">
      <c r="A18" s="42" t="s">
        <v>36</v>
      </c>
      <c r="J18">
        <f>'👩🏻‍🏫 Bienvenue !'!I38</f>
        <v>0</v>
      </c>
      <c r="K18">
        <f>'🥧 01'!N105</f>
        <v>0</v>
      </c>
      <c r="L18">
        <f>'🎿 02'!N107</f>
        <v>0</v>
      </c>
      <c r="M18">
        <f>'🌱 03'!N107</f>
        <v>0</v>
      </c>
      <c r="N18">
        <f>'🐟 04'!N107</f>
        <v>0</v>
      </c>
      <c r="O18">
        <f>'🎾 05'!N107</f>
        <v>0</v>
      </c>
      <c r="P18">
        <f>'☀️ 06'!N107</f>
        <v>0</v>
      </c>
      <c r="Q18">
        <f>'🧳 07'!N107</f>
        <v>0</v>
      </c>
      <c r="R18">
        <f>'🏖 08'!N107</f>
        <v>0</v>
      </c>
      <c r="S18">
        <f>'📝  09'!N107</f>
        <v>0</v>
      </c>
      <c r="T18">
        <f>'🎃 10'!N107</f>
        <v>0</v>
      </c>
      <c r="U18">
        <f>'🍂 11'!N107</f>
        <v>0</v>
      </c>
      <c r="V18">
        <f>'🎄 12'!N107</f>
        <v>0</v>
      </c>
      <c r="W18">
        <f t="shared" si="0"/>
        <v>0</v>
      </c>
    </row>
    <row r="19" spans="1:23" ht="69">
      <c r="A19" s="42" t="s">
        <v>39</v>
      </c>
      <c r="J19">
        <f>'👩🏻‍🏫 Bienvenue !'!I39</f>
        <v>0</v>
      </c>
      <c r="K19">
        <f>'🥧 01'!N106</f>
        <v>0</v>
      </c>
      <c r="L19">
        <f>'🎿 02'!N108</f>
        <v>0</v>
      </c>
      <c r="M19">
        <f>'🌱 03'!N108</f>
        <v>0</v>
      </c>
      <c r="N19">
        <f>'🐟 04'!N108</f>
        <v>0</v>
      </c>
      <c r="O19">
        <f>'🎾 05'!N108</f>
        <v>0</v>
      </c>
      <c r="P19">
        <f>'☀️ 06'!N108</f>
        <v>0</v>
      </c>
      <c r="Q19">
        <f>'🧳 07'!N108</f>
        <v>0</v>
      </c>
      <c r="R19">
        <f>'🏖 08'!N108</f>
        <v>0</v>
      </c>
      <c r="S19">
        <f>'📝  09'!N108</f>
        <v>0</v>
      </c>
      <c r="T19">
        <f>'🎃 10'!N108</f>
        <v>0</v>
      </c>
      <c r="U19">
        <f>'🍂 11'!N108</f>
        <v>0</v>
      </c>
      <c r="V19">
        <f>'🎄 12'!N108</f>
        <v>0</v>
      </c>
      <c r="W19">
        <f t="shared" si="0"/>
        <v>0</v>
      </c>
    </row>
    <row r="20" spans="1:23" ht="69">
      <c r="A20" s="42" t="s">
        <v>77</v>
      </c>
      <c r="J20">
        <f>'👩🏻‍🏫 Bienvenue !'!I40</f>
        <v>0</v>
      </c>
      <c r="K20">
        <f>'🥧 01'!N107</f>
        <v>0</v>
      </c>
      <c r="L20">
        <f>'🎿 02'!N109</f>
        <v>0</v>
      </c>
      <c r="M20">
        <f>'🌱 03'!N109</f>
        <v>0</v>
      </c>
      <c r="N20">
        <f>'🐟 04'!N109</f>
        <v>0</v>
      </c>
      <c r="O20">
        <f>'🎾 05'!N109</f>
        <v>0</v>
      </c>
      <c r="P20">
        <f>'☀️ 06'!N109</f>
        <v>0</v>
      </c>
      <c r="Q20">
        <f>'🧳 07'!N109</f>
        <v>0</v>
      </c>
      <c r="R20">
        <f>'🏖 08'!N109</f>
        <v>0</v>
      </c>
      <c r="S20">
        <f>'📝  09'!N109</f>
        <v>0</v>
      </c>
      <c r="T20">
        <f>'🎃 10'!N109</f>
        <v>0</v>
      </c>
      <c r="U20">
        <f>'🍂 11'!N109</f>
        <v>0</v>
      </c>
      <c r="V20">
        <f>'🎄 12'!N109</f>
        <v>0</v>
      </c>
      <c r="W20">
        <f t="shared" si="0"/>
        <v>0</v>
      </c>
    </row>
    <row r="21" spans="1:23" ht="69">
      <c r="A21" s="42" t="s">
        <v>40</v>
      </c>
      <c r="J21">
        <f>'👩🏻‍🏫 Bienvenue !'!I41</f>
        <v>0</v>
      </c>
      <c r="K21">
        <f>'🥧 01'!N108</f>
        <v>0</v>
      </c>
      <c r="L21">
        <f>'🎿 02'!N110</f>
        <v>0</v>
      </c>
      <c r="M21">
        <f>'🌱 03'!N110</f>
        <v>0</v>
      </c>
      <c r="N21">
        <f>'🐟 04'!N110</f>
        <v>0</v>
      </c>
      <c r="O21">
        <f>'🎾 05'!N110</f>
        <v>0</v>
      </c>
      <c r="P21">
        <f>'☀️ 06'!N110</f>
        <v>0</v>
      </c>
      <c r="Q21">
        <f>'🧳 07'!N110</f>
        <v>0</v>
      </c>
      <c r="R21">
        <f>'🏖 08'!N110</f>
        <v>0</v>
      </c>
      <c r="S21">
        <f>'📝  09'!N110</f>
        <v>0</v>
      </c>
      <c r="T21">
        <f>'🎃 10'!N110</f>
        <v>0</v>
      </c>
      <c r="U21">
        <f>'🍂 11'!N110</f>
        <v>0</v>
      </c>
      <c r="V21">
        <f>'🎄 12'!N110</f>
        <v>0</v>
      </c>
      <c r="W21">
        <f t="shared" si="0"/>
        <v>0</v>
      </c>
    </row>
    <row r="22" spans="1:23" ht="69">
      <c r="A22" s="42" t="s">
        <v>37</v>
      </c>
      <c r="D22" s="42"/>
      <c r="J22">
        <f>'👩🏻‍🏫 Bienvenue !'!I42</f>
        <v>0</v>
      </c>
      <c r="K22">
        <f>'🥧 01'!N109</f>
        <v>0</v>
      </c>
      <c r="L22">
        <f>'🎿 02'!N111</f>
        <v>0</v>
      </c>
      <c r="M22">
        <f>'🌱 03'!N111</f>
        <v>0</v>
      </c>
      <c r="N22">
        <f>'🐟 04'!N111</f>
        <v>0</v>
      </c>
      <c r="O22">
        <f>'🎾 05'!N111</f>
        <v>0</v>
      </c>
      <c r="P22">
        <f>'☀️ 06'!N111</f>
        <v>0</v>
      </c>
      <c r="Q22">
        <f>'🧳 07'!N111</f>
        <v>0</v>
      </c>
      <c r="R22">
        <f>'🏖 08'!N111</f>
        <v>0</v>
      </c>
      <c r="S22">
        <f>'📝  09'!N111</f>
        <v>0</v>
      </c>
      <c r="T22">
        <f>'🎃 10'!N111</f>
        <v>0</v>
      </c>
      <c r="U22">
        <f>'🍂 11'!N111</f>
        <v>0</v>
      </c>
      <c r="V22">
        <f>'🎄 12'!N111</f>
        <v>0</v>
      </c>
      <c r="W22">
        <f t="shared" si="0"/>
        <v>0</v>
      </c>
    </row>
    <row r="23" spans="1:23" ht="69">
      <c r="A23" s="43" t="s">
        <v>32</v>
      </c>
      <c r="J23">
        <f>'👩🏻‍🏫 Bienvenue !'!I43</f>
        <v>0</v>
      </c>
      <c r="K23">
        <f>'🥧 01'!N110</f>
        <v>0</v>
      </c>
      <c r="L23">
        <f>'🎿 02'!N112</f>
        <v>0</v>
      </c>
      <c r="M23">
        <f>'🌱 03'!N112</f>
        <v>0</v>
      </c>
      <c r="N23">
        <f>'🐟 04'!N112</f>
        <v>0</v>
      </c>
      <c r="O23">
        <f>'🎾 05'!N112</f>
        <v>0</v>
      </c>
      <c r="P23">
        <f>'☀️ 06'!N112</f>
        <v>0</v>
      </c>
      <c r="Q23">
        <f>'🧳 07'!N112</f>
        <v>0</v>
      </c>
      <c r="R23">
        <f>'🏖 08'!N112</f>
        <v>0</v>
      </c>
      <c r="S23">
        <f>'📝  09'!N112</f>
        <v>0</v>
      </c>
      <c r="T23">
        <f>'🎃 10'!N112</f>
        <v>0</v>
      </c>
      <c r="U23">
        <f>'🍂 11'!N112</f>
        <v>0</v>
      </c>
      <c r="V23">
        <f>'🎄 12'!N112</f>
        <v>0</v>
      </c>
      <c r="W23">
        <f t="shared" si="0"/>
        <v>0</v>
      </c>
    </row>
    <row r="24" spans="1:23" ht="69">
      <c r="A24" s="42" t="s">
        <v>76</v>
      </c>
      <c r="J24" t="s">
        <v>75</v>
      </c>
      <c r="K24">
        <f>'🥧 01'!N111</f>
        <v>0</v>
      </c>
      <c r="L24">
        <f>'🎿 02'!N113</f>
        <v>0</v>
      </c>
      <c r="M24">
        <f>'🌱 03'!N113</f>
        <v>0</v>
      </c>
      <c r="N24">
        <f>'🐟 04'!N113</f>
        <v>0</v>
      </c>
      <c r="O24">
        <f>'🎾 05'!N113</f>
        <v>0</v>
      </c>
      <c r="P24">
        <f>'☀️ 06'!N113</f>
        <v>0</v>
      </c>
      <c r="Q24">
        <f>'🧳 07'!N113</f>
        <v>0</v>
      </c>
      <c r="R24">
        <f>'🏖 08'!N113</f>
        <v>0</v>
      </c>
      <c r="S24">
        <f>'📝  09'!N113</f>
        <v>0</v>
      </c>
      <c r="T24">
        <f>'🎃 10'!N113</f>
        <v>0</v>
      </c>
      <c r="U24">
        <f>'🍂 11'!N113</f>
        <v>0</v>
      </c>
      <c r="V24">
        <f>'🎄 12'!N113</f>
        <v>0</v>
      </c>
      <c r="W24">
        <f t="shared" ref="W24" si="2">SUM(K24:V24)</f>
        <v>0</v>
      </c>
    </row>
    <row r="25" spans="1:23" ht="69">
      <c r="A25" s="42" t="s">
        <v>38</v>
      </c>
      <c r="J25" t="s">
        <v>57</v>
      </c>
      <c r="K25">
        <f>'🥧 01'!N112</f>
        <v>0</v>
      </c>
      <c r="L25">
        <f>'🎿 02'!N114</f>
        <v>0</v>
      </c>
      <c r="M25">
        <f>'🌱 03'!N114</f>
        <v>0</v>
      </c>
      <c r="N25">
        <f>'🐟 04'!N114</f>
        <v>0</v>
      </c>
      <c r="O25">
        <f>'🎾 05'!N114</f>
        <v>0</v>
      </c>
      <c r="P25">
        <f>'☀️ 06'!N114</f>
        <v>0</v>
      </c>
      <c r="Q25">
        <f>'🧳 07'!N114</f>
        <v>0</v>
      </c>
      <c r="R25">
        <f>'🏖 08'!N114</f>
        <v>0</v>
      </c>
      <c r="S25">
        <f>'📝  09'!N114</f>
        <v>0</v>
      </c>
      <c r="T25">
        <f>'🎃 10'!N114</f>
        <v>0</v>
      </c>
      <c r="U25">
        <f>'🍂 11'!N114</f>
        <v>0</v>
      </c>
      <c r="V25">
        <f>'🎄 12'!N114</f>
        <v>0</v>
      </c>
      <c r="W25">
        <f t="shared" ref="W25" si="3">SUM(K25:V25)</f>
        <v>0</v>
      </c>
    </row>
    <row r="26" spans="1:23" ht="69">
      <c r="A26" s="42" t="s">
        <v>45</v>
      </c>
      <c r="J26" s="44" t="s">
        <v>70</v>
      </c>
      <c r="K26" s="44">
        <f>SUM(K14:K25)</f>
        <v>0</v>
      </c>
      <c r="L26" s="44">
        <f>SUM(L14:L25)</f>
        <v>0</v>
      </c>
      <c r="M26" s="44">
        <f t="shared" ref="M26:V26" si="4">SUM(M14:M25)</f>
        <v>0</v>
      </c>
      <c r="N26" s="44">
        <f t="shared" si="4"/>
        <v>0</v>
      </c>
      <c r="O26" s="44">
        <f t="shared" si="4"/>
        <v>0</v>
      </c>
      <c r="P26" s="44">
        <f t="shared" si="4"/>
        <v>0</v>
      </c>
      <c r="Q26" s="44">
        <f t="shared" si="4"/>
        <v>0</v>
      </c>
      <c r="R26" s="44">
        <f t="shared" si="4"/>
        <v>0</v>
      </c>
      <c r="S26" s="44">
        <f t="shared" si="4"/>
        <v>0</v>
      </c>
      <c r="T26" s="44">
        <f t="shared" si="4"/>
        <v>0</v>
      </c>
      <c r="U26" s="44">
        <f t="shared" si="4"/>
        <v>0</v>
      </c>
      <c r="V26" s="44">
        <f t="shared" si="4"/>
        <v>0</v>
      </c>
      <c r="W26">
        <f>SUM(K26:V26)</f>
        <v>0</v>
      </c>
    </row>
    <row r="27" spans="1:23" ht="69">
      <c r="A27" s="42" t="s">
        <v>35</v>
      </c>
      <c r="J27" s="44" t="s">
        <v>71</v>
      </c>
      <c r="K27" s="44">
        <f>K13-K26</f>
        <v>0</v>
      </c>
      <c r="L27" s="44">
        <f>L13-L26</f>
        <v>0</v>
      </c>
      <c r="M27" s="44">
        <f t="shared" ref="M27:V27" si="5">M13-M26</f>
        <v>0</v>
      </c>
      <c r="N27" s="44">
        <f t="shared" si="5"/>
        <v>0</v>
      </c>
      <c r="O27" s="44">
        <f t="shared" si="5"/>
        <v>0</v>
      </c>
      <c r="P27" s="44">
        <f t="shared" si="5"/>
        <v>0</v>
      </c>
      <c r="Q27" s="44">
        <f t="shared" si="5"/>
        <v>0</v>
      </c>
      <c r="R27" s="44">
        <f t="shared" si="5"/>
        <v>0</v>
      </c>
      <c r="S27" s="44">
        <f t="shared" si="5"/>
        <v>0</v>
      </c>
      <c r="T27" s="44">
        <f t="shared" si="5"/>
        <v>0</v>
      </c>
      <c r="U27" s="44">
        <f t="shared" si="5"/>
        <v>0</v>
      </c>
      <c r="V27" s="44">
        <f t="shared" si="5"/>
        <v>0</v>
      </c>
      <c r="W27">
        <f>SUM(K27:V27)</f>
        <v>0</v>
      </c>
    </row>
    <row r="28" spans="1:23" ht="69">
      <c r="A28" s="42" t="s">
        <v>43</v>
      </c>
    </row>
    <row r="29" spans="1:23" ht="69">
      <c r="A29" s="42" t="s">
        <v>34</v>
      </c>
    </row>
    <row r="30" spans="1:23" ht="69">
      <c r="A30" s="42" t="s">
        <v>47</v>
      </c>
    </row>
    <row r="31" spans="1:23" ht="69">
      <c r="A31" s="42" t="s">
        <v>48</v>
      </c>
      <c r="D31" s="42"/>
    </row>
    <row r="32" spans="1:23" ht="69">
      <c r="A32" s="42" t="s">
        <v>41</v>
      </c>
    </row>
    <row r="33" spans="1:4" ht="69">
      <c r="A33" s="42" t="s">
        <v>42</v>
      </c>
      <c r="D33" s="42"/>
    </row>
    <row r="34" spans="1:4" ht="69">
      <c r="A34" s="42" t="s">
        <v>31</v>
      </c>
    </row>
    <row r="35" spans="1:4" ht="69">
      <c r="A35" s="42" t="s">
        <v>44</v>
      </c>
    </row>
    <row r="36" spans="1:4" ht="69">
      <c r="A36" s="42" t="s">
        <v>33</v>
      </c>
    </row>
    <row r="37" spans="1:4" ht="69">
      <c r="A37" s="42" t="s">
        <v>46</v>
      </c>
    </row>
    <row r="38" spans="1:4" ht="69">
      <c r="A38" s="42" t="s">
        <v>49</v>
      </c>
      <c r="D38" s="42"/>
    </row>
    <row r="39" spans="1:4" ht="69">
      <c r="A39" s="42"/>
    </row>
  </sheetData>
  <sortState xmlns:xlrd2="http://schemas.microsoft.com/office/spreadsheetml/2017/richdata2" ref="A18:A30">
    <sortCondition descending="1" ref="A30"/>
  </sortState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13</vt:i4>
      </vt:variant>
    </vt:vector>
  </HeadingPairs>
  <TitlesOfParts>
    <vt:vector size="28" baseType="lpstr">
      <vt:lpstr>👩🏻‍🏫 Bienvenue !</vt:lpstr>
      <vt:lpstr>🥧 01</vt:lpstr>
      <vt:lpstr>🎿 02</vt:lpstr>
      <vt:lpstr>🌱 03</vt:lpstr>
      <vt:lpstr>🐟 04</vt:lpstr>
      <vt:lpstr>🎾 05</vt:lpstr>
      <vt:lpstr>☀️ 06</vt:lpstr>
      <vt:lpstr>🧳 07</vt:lpstr>
      <vt:lpstr>🏖 08</vt:lpstr>
      <vt:lpstr>📝  09</vt:lpstr>
      <vt:lpstr>🎃 10</vt:lpstr>
      <vt:lpstr>🍂 11</vt:lpstr>
      <vt:lpstr>🎄 12</vt:lpstr>
      <vt:lpstr>📊 Synthèse</vt:lpstr>
      <vt:lpstr>coulisses</vt:lpstr>
      <vt:lpstr>'☀️ 06'!Zone_d_impression</vt:lpstr>
      <vt:lpstr>'🌱 03'!Zone_d_impression</vt:lpstr>
      <vt:lpstr>'🍂 11'!Zone_d_impression</vt:lpstr>
      <vt:lpstr>'🎃 10'!Zone_d_impression</vt:lpstr>
      <vt:lpstr>'🎄 12'!Zone_d_impression</vt:lpstr>
      <vt:lpstr>'🎾 05'!Zone_d_impression</vt:lpstr>
      <vt:lpstr>'🎿 02'!Zone_d_impression</vt:lpstr>
      <vt:lpstr>'🏖 08'!Zone_d_impression</vt:lpstr>
      <vt:lpstr>'🐟 04'!Zone_d_impression</vt:lpstr>
      <vt:lpstr>'📊 Synthèse'!Zone_d_impression</vt:lpstr>
      <vt:lpstr>'📝  09'!Zone_d_impression</vt:lpstr>
      <vt:lpstr>'🥧 01'!Zone_d_impression</vt:lpstr>
      <vt:lpstr>'🧳 07'!Zone_d_impression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 DECHAUX</dc:creator>
  <cp:lastModifiedBy>LD</cp:lastModifiedBy>
  <cp:lastPrinted>2020-12-16T11:51:58Z</cp:lastPrinted>
  <dcterms:created xsi:type="dcterms:W3CDTF">2019-05-25T14:47:09Z</dcterms:created>
  <dcterms:modified xsi:type="dcterms:W3CDTF">2024-05-06T09:14:18Z</dcterms:modified>
</cp:coreProperties>
</file>